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№5'!$G$176</definedName>
    <definedName name="OLE_LINK1" localSheetId="0">'Приложение №5'!$G$200</definedName>
    <definedName name="_xlnm.Print_Titles" localSheetId="0">'Приложение №5'!$7:$7</definedName>
    <definedName name="_xlnm.Print_Area" localSheetId="0">'Приложение №5'!$G$1:$L$384</definedName>
  </definedNames>
  <calcPr calcId="145621"/>
</workbook>
</file>

<file path=xl/calcChain.xml><?xml version="1.0" encoding="utf-8"?>
<calcChain xmlns="http://schemas.openxmlformats.org/spreadsheetml/2006/main">
  <c r="L255" i="2" l="1"/>
  <c r="L113" i="2" l="1"/>
  <c r="K112" i="2"/>
  <c r="L112" i="2" s="1"/>
  <c r="J111" i="2"/>
  <c r="J110" i="2" s="1"/>
  <c r="J112" i="2"/>
  <c r="K380" i="2"/>
  <c r="K359" i="2"/>
  <c r="J359" i="2"/>
  <c r="L311" i="2"/>
  <c r="K310" i="2"/>
  <c r="L310" i="2" s="1"/>
  <c r="J310" i="2"/>
  <c r="K304" i="2"/>
  <c r="L291" i="2"/>
  <c r="K290" i="2"/>
  <c r="J290" i="2"/>
  <c r="L290" i="2" s="1"/>
  <c r="K253" i="2"/>
  <c r="J253" i="2"/>
  <c r="K254" i="2"/>
  <c r="J254" i="2"/>
  <c r="J235" i="2"/>
  <c r="K157" i="2"/>
  <c r="L109" i="2"/>
  <c r="L108" i="2"/>
  <c r="K108" i="2"/>
  <c r="J108" i="2"/>
  <c r="L104" i="2"/>
  <c r="K103" i="2"/>
  <c r="J103" i="2"/>
  <c r="L103" i="2" s="1"/>
  <c r="L88" i="2"/>
  <c r="L87" i="2"/>
  <c r="K87" i="2"/>
  <c r="J87" i="2"/>
  <c r="L94" i="2"/>
  <c r="L93" i="2"/>
  <c r="K93" i="2"/>
  <c r="J93" i="2"/>
  <c r="L90" i="2"/>
  <c r="L89" i="2"/>
  <c r="K89" i="2"/>
  <c r="J89" i="2"/>
  <c r="L78" i="2"/>
  <c r="K76" i="2"/>
  <c r="L76" i="2" s="1"/>
  <c r="K77" i="2"/>
  <c r="J77" i="2"/>
  <c r="J76" i="2" s="1"/>
  <c r="L77" i="2" l="1"/>
  <c r="L254" i="2"/>
  <c r="K111" i="2"/>
  <c r="L253" i="2"/>
  <c r="K177" i="2"/>
  <c r="J177" i="2"/>
  <c r="L179" i="2"/>
  <c r="K120" i="2"/>
  <c r="L121" i="2"/>
  <c r="J120" i="2"/>
  <c r="J85" i="2"/>
  <c r="K85" i="2"/>
  <c r="K50" i="2"/>
  <c r="J50" i="2"/>
  <c r="L51" i="2"/>
  <c r="L383" i="2"/>
  <c r="L381" i="2"/>
  <c r="L379" i="2"/>
  <c r="L378" i="2"/>
  <c r="L376" i="2"/>
  <c r="L374" i="2"/>
  <c r="L372" i="2"/>
  <c r="L370" i="2"/>
  <c r="L369" i="2"/>
  <c r="L368" i="2"/>
  <c r="L366" i="2"/>
  <c r="L364" i="2"/>
  <c r="L363" i="2"/>
  <c r="L361" i="2"/>
  <c r="L356" i="2"/>
  <c r="L352" i="2"/>
  <c r="L350" i="2"/>
  <c r="L349" i="2"/>
  <c r="L345" i="2"/>
  <c r="L343" i="2"/>
  <c r="L338" i="2"/>
  <c r="L333" i="2"/>
  <c r="L329" i="2"/>
  <c r="L327" i="2"/>
  <c r="L325" i="2"/>
  <c r="L322" i="2"/>
  <c r="L317" i="2"/>
  <c r="L315" i="2"/>
  <c r="L309" i="2"/>
  <c r="L307" i="2"/>
  <c r="L305" i="2"/>
  <c r="L300" i="2"/>
  <c r="L295" i="2"/>
  <c r="L289" i="2"/>
  <c r="L284" i="2"/>
  <c r="L280" i="2"/>
  <c r="L276" i="2"/>
  <c r="L275" i="2"/>
  <c r="L272" i="2"/>
  <c r="L268" i="2"/>
  <c r="L266" i="2"/>
  <c r="L265" i="2"/>
  <c r="L263" i="2"/>
  <c r="L258" i="2"/>
  <c r="L252" i="2"/>
  <c r="L247" i="2"/>
  <c r="L244" i="2"/>
  <c r="L239" i="2"/>
  <c r="L236" i="2"/>
  <c r="L232" i="2"/>
  <c r="L229" i="2"/>
  <c r="L227" i="2"/>
  <c r="L225" i="2"/>
  <c r="L223" i="2"/>
  <c r="L221" i="2"/>
  <c r="L220" i="2"/>
  <c r="L219" i="2"/>
  <c r="L217" i="2"/>
  <c r="L215" i="2"/>
  <c r="L214" i="2"/>
  <c r="L212" i="2"/>
  <c r="L207" i="2"/>
  <c r="L206" i="2"/>
  <c r="L205" i="2"/>
  <c r="L202" i="2"/>
  <c r="L197" i="2"/>
  <c r="L196" i="2"/>
  <c r="L191" i="2"/>
  <c r="L188" i="2"/>
  <c r="L184" i="2"/>
  <c r="L183" i="2"/>
  <c r="L178" i="2"/>
  <c r="L174" i="2"/>
  <c r="L171" i="2"/>
  <c r="L170" i="2"/>
  <c r="L167" i="2"/>
  <c r="L165" i="2"/>
  <c r="L162" i="2"/>
  <c r="L160" i="2"/>
  <c r="L158" i="2"/>
  <c r="L156" i="2"/>
  <c r="L154" i="2"/>
  <c r="L153" i="2"/>
  <c r="L152" i="2"/>
  <c r="L150" i="2"/>
  <c r="L149" i="2"/>
  <c r="L147" i="2"/>
  <c r="L146" i="2"/>
  <c r="L144" i="2"/>
  <c r="L143" i="2"/>
  <c r="L141" i="2"/>
  <c r="L140" i="2"/>
  <c r="L138" i="2"/>
  <c r="L136" i="2"/>
  <c r="L134" i="2"/>
  <c r="L132" i="2"/>
  <c r="L130" i="2"/>
  <c r="L129" i="2"/>
  <c r="L127" i="2"/>
  <c r="L126" i="2"/>
  <c r="L124" i="2"/>
  <c r="L123" i="2"/>
  <c r="L119" i="2"/>
  <c r="L118" i="2"/>
  <c r="L107" i="2"/>
  <c r="L102" i="2"/>
  <c r="L98" i="2"/>
  <c r="L97" i="2"/>
  <c r="L92" i="2"/>
  <c r="L86" i="2"/>
  <c r="L84" i="2"/>
  <c r="L82" i="2"/>
  <c r="L75" i="2"/>
  <c r="L74" i="2"/>
  <c r="L71" i="2"/>
  <c r="L69" i="2"/>
  <c r="L67" i="2"/>
  <c r="L66" i="2"/>
  <c r="L64" i="2"/>
  <c r="L62" i="2"/>
  <c r="L60" i="2"/>
  <c r="L57" i="2"/>
  <c r="L56" i="2"/>
  <c r="L54" i="2"/>
  <c r="L53" i="2"/>
  <c r="L52" i="2"/>
  <c r="L49" i="2"/>
  <c r="L47" i="2"/>
  <c r="L45" i="2"/>
  <c r="L42" i="2"/>
  <c r="L40" i="2"/>
  <c r="L38" i="2"/>
  <c r="L36" i="2"/>
  <c r="L34" i="2"/>
  <c r="L32" i="2"/>
  <c r="L30" i="2"/>
  <c r="L28" i="2"/>
  <c r="L26" i="2"/>
  <c r="L25" i="2"/>
  <c r="L24" i="2"/>
  <c r="L23" i="2"/>
  <c r="L21" i="2"/>
  <c r="L19" i="2"/>
  <c r="L17" i="2"/>
  <c r="L15" i="2"/>
  <c r="L14" i="2"/>
  <c r="L12" i="2"/>
  <c r="K110" i="2" l="1"/>
  <c r="L110" i="2" s="1"/>
  <c r="L111" i="2"/>
  <c r="L120" i="2"/>
  <c r="L85" i="2"/>
  <c r="K382" i="2"/>
  <c r="K377" i="2"/>
  <c r="K375" i="2"/>
  <c r="K373" i="2"/>
  <c r="K371" i="2"/>
  <c r="K367" i="2"/>
  <c r="K365" i="2"/>
  <c r="K362" i="2"/>
  <c r="K355" i="2"/>
  <c r="K354" i="2" s="1"/>
  <c r="K351" i="2"/>
  <c r="K348" i="2"/>
  <c r="K344" i="2"/>
  <c r="K342" i="2"/>
  <c r="K337" i="2"/>
  <c r="K332" i="2"/>
  <c r="K328" i="2"/>
  <c r="K326" i="2"/>
  <c r="K324" i="2"/>
  <c r="K321" i="2"/>
  <c r="K320" i="2" s="1"/>
  <c r="K316" i="2"/>
  <c r="K314" i="2"/>
  <c r="K308" i="2"/>
  <c r="K306" i="2"/>
  <c r="K299" i="2"/>
  <c r="K294" i="2"/>
  <c r="K288" i="2"/>
  <c r="K287" i="2" s="1"/>
  <c r="K283" i="2"/>
  <c r="K279" i="2"/>
  <c r="K274" i="2"/>
  <c r="K271" i="2"/>
  <c r="K267" i="2"/>
  <c r="K264" i="2"/>
  <c r="K262" i="2"/>
  <c r="K257" i="2"/>
  <c r="K251" i="2"/>
  <c r="K246" i="2"/>
  <c r="K243" i="2"/>
  <c r="K238" i="2"/>
  <c r="K235" i="2"/>
  <c r="K231" i="2"/>
  <c r="K228" i="2"/>
  <c r="K226" i="2"/>
  <c r="K224" i="2"/>
  <c r="K222" i="2"/>
  <c r="K218" i="2"/>
  <c r="K216" i="2"/>
  <c r="K213" i="2"/>
  <c r="K211" i="2"/>
  <c r="K204" i="2"/>
  <c r="K201" i="2"/>
  <c r="K195" i="2"/>
  <c r="K190" i="2"/>
  <c r="K187" i="2"/>
  <c r="K182" i="2"/>
  <c r="K173" i="2"/>
  <c r="K169" i="2"/>
  <c r="K166" i="2"/>
  <c r="K164" i="2"/>
  <c r="K161" i="2"/>
  <c r="K159" i="2"/>
  <c r="K155" i="2"/>
  <c r="K151" i="2"/>
  <c r="K148" i="2"/>
  <c r="K145" i="2"/>
  <c r="K142" i="2"/>
  <c r="K139" i="2"/>
  <c r="K137" i="2"/>
  <c r="K135" i="2"/>
  <c r="K133" i="2"/>
  <c r="K131" i="2"/>
  <c r="K128" i="2"/>
  <c r="K125" i="2"/>
  <c r="K122" i="2"/>
  <c r="K117" i="2"/>
  <c r="K106" i="2"/>
  <c r="K105" i="2" s="1"/>
  <c r="K101" i="2"/>
  <c r="K100" i="2" s="1"/>
  <c r="K96" i="2"/>
  <c r="K91" i="2"/>
  <c r="K83" i="2"/>
  <c r="K81" i="2"/>
  <c r="K73" i="2"/>
  <c r="K70" i="2"/>
  <c r="K68" i="2"/>
  <c r="K65" i="2"/>
  <c r="K63" i="2"/>
  <c r="K61" i="2"/>
  <c r="K59" i="2"/>
  <c r="K55" i="2"/>
  <c r="K48" i="2"/>
  <c r="K46" i="2"/>
  <c r="K44" i="2"/>
  <c r="K41" i="2"/>
  <c r="K39" i="2"/>
  <c r="K37" i="2"/>
  <c r="K35" i="2"/>
  <c r="K33" i="2"/>
  <c r="K31" i="2"/>
  <c r="K29" i="2"/>
  <c r="K27" i="2"/>
  <c r="K22" i="2"/>
  <c r="K20" i="2"/>
  <c r="K18" i="2"/>
  <c r="K16" i="2"/>
  <c r="K13" i="2"/>
  <c r="K11" i="2"/>
  <c r="J382" i="2"/>
  <c r="J380" i="2"/>
  <c r="J377" i="2"/>
  <c r="J375" i="2"/>
  <c r="J373" i="2"/>
  <c r="J371" i="2"/>
  <c r="J367" i="2"/>
  <c r="J365" i="2"/>
  <c r="J362" i="2"/>
  <c r="J355" i="2"/>
  <c r="J354" i="2" s="1"/>
  <c r="J353" i="2" s="1"/>
  <c r="J351" i="2"/>
  <c r="J348" i="2"/>
  <c r="J344" i="2"/>
  <c r="J342" i="2"/>
  <c r="J337" i="2"/>
  <c r="J336" i="2" s="1"/>
  <c r="J335" i="2" s="1"/>
  <c r="J334" i="2" s="1"/>
  <c r="J332" i="2"/>
  <c r="J331" i="2" s="1"/>
  <c r="J330" i="2" s="1"/>
  <c r="J328" i="2"/>
  <c r="J326" i="2"/>
  <c r="J324" i="2"/>
  <c r="J321" i="2"/>
  <c r="J320" i="2" s="1"/>
  <c r="J316" i="2"/>
  <c r="J314" i="2"/>
  <c r="J308" i="2"/>
  <c r="J306" i="2"/>
  <c r="J304" i="2"/>
  <c r="J303" i="2" s="1"/>
  <c r="J299" i="2"/>
  <c r="J297" i="2" s="1"/>
  <c r="J296" i="2" s="1"/>
  <c r="J294" i="2"/>
  <c r="J293" i="2" s="1"/>
  <c r="J292" i="2" s="1"/>
  <c r="J288" i="2"/>
  <c r="J283" i="2"/>
  <c r="J281" i="2" s="1"/>
  <c r="J279" i="2"/>
  <c r="J278" i="2" s="1"/>
  <c r="J277" i="2" s="1"/>
  <c r="J274" i="2"/>
  <c r="J273" i="2" s="1"/>
  <c r="J271" i="2"/>
  <c r="J270" i="2" s="1"/>
  <c r="J267" i="2"/>
  <c r="J264" i="2"/>
  <c r="J262" i="2"/>
  <c r="J257" i="2"/>
  <c r="J256" i="2" s="1"/>
  <c r="J251" i="2"/>
  <c r="J250" i="2" s="1"/>
  <c r="J249" i="2" s="1"/>
  <c r="J246" i="2"/>
  <c r="J245" i="2" s="1"/>
  <c r="J243" i="2"/>
  <c r="J242" i="2" s="1"/>
  <c r="J238" i="2"/>
  <c r="J237" i="2" s="1"/>
  <c r="J234" i="2"/>
  <c r="J231" i="2"/>
  <c r="J230" i="2" s="1"/>
  <c r="J228" i="2"/>
  <c r="J226" i="2"/>
  <c r="J224" i="2"/>
  <c r="J222" i="2"/>
  <c r="J218" i="2"/>
  <c r="J216" i="2"/>
  <c r="J213" i="2"/>
  <c r="J211" i="2"/>
  <c r="J204" i="2"/>
  <c r="J203" i="2" s="1"/>
  <c r="J201" i="2"/>
  <c r="J200" i="2" s="1"/>
  <c r="J195" i="2"/>
  <c r="J193" i="2" s="1"/>
  <c r="J192" i="2" s="1"/>
  <c r="J190" i="2"/>
  <c r="J189" i="2" s="1"/>
  <c r="J187" i="2"/>
  <c r="J182" i="2"/>
  <c r="J181" i="2" s="1"/>
  <c r="J173" i="2"/>
  <c r="J172" i="2" s="1"/>
  <c r="J169" i="2"/>
  <c r="J168" i="2" s="1"/>
  <c r="J166" i="2"/>
  <c r="J164" i="2"/>
  <c r="J161" i="2"/>
  <c r="J159" i="2"/>
  <c r="J157" i="2"/>
  <c r="J155" i="2"/>
  <c r="J151" i="2"/>
  <c r="J148" i="2"/>
  <c r="J145" i="2"/>
  <c r="J142" i="2"/>
  <c r="J139" i="2"/>
  <c r="J137" i="2"/>
  <c r="J135" i="2"/>
  <c r="J133" i="2"/>
  <c r="J131" i="2"/>
  <c r="J128" i="2"/>
  <c r="J125" i="2"/>
  <c r="J122" i="2"/>
  <c r="J117" i="2"/>
  <c r="J106" i="2"/>
  <c r="J105" i="2" s="1"/>
  <c r="J101" i="2"/>
  <c r="J100" i="2" s="1"/>
  <c r="J96" i="2"/>
  <c r="J95" i="2" s="1"/>
  <c r="J91" i="2"/>
  <c r="J83" i="2"/>
  <c r="J81" i="2"/>
  <c r="J73" i="2"/>
  <c r="J72" i="2" s="1"/>
  <c r="J70" i="2"/>
  <c r="J68" i="2"/>
  <c r="J65" i="2"/>
  <c r="J63" i="2"/>
  <c r="J61" i="2"/>
  <c r="J59" i="2"/>
  <c r="J55" i="2"/>
  <c r="J48" i="2"/>
  <c r="J46" i="2"/>
  <c r="J44" i="2"/>
  <c r="J41" i="2"/>
  <c r="J39" i="2"/>
  <c r="J37" i="2"/>
  <c r="J35" i="2"/>
  <c r="J33" i="2"/>
  <c r="J31" i="2"/>
  <c r="J29" i="2"/>
  <c r="J27" i="2"/>
  <c r="J22" i="2"/>
  <c r="J20" i="2"/>
  <c r="J18" i="2"/>
  <c r="J16" i="2"/>
  <c r="J13" i="2"/>
  <c r="J11" i="2"/>
  <c r="J287" i="2" l="1"/>
  <c r="J286" i="2" s="1"/>
  <c r="J285" i="2" s="1"/>
  <c r="J80" i="2"/>
  <c r="K80" i="2"/>
  <c r="K303" i="2"/>
  <c r="J10" i="2"/>
  <c r="K10" i="2"/>
  <c r="J116" i="2"/>
  <c r="J233" i="2"/>
  <c r="L55" i="2"/>
  <c r="L65" i="2"/>
  <c r="L81" i="2"/>
  <c r="L135" i="2"/>
  <c r="L145" i="2"/>
  <c r="L157" i="2"/>
  <c r="J186" i="2"/>
  <c r="J185" i="2" s="1"/>
  <c r="L216" i="2"/>
  <c r="L226" i="2"/>
  <c r="K116" i="2"/>
  <c r="L122" i="2"/>
  <c r="L328" i="2"/>
  <c r="L380" i="2"/>
  <c r="J313" i="2"/>
  <c r="J312" i="2" s="1"/>
  <c r="L155" i="2"/>
  <c r="L377" i="2"/>
  <c r="J163" i="2"/>
  <c r="L16" i="2"/>
  <c r="L27" i="2"/>
  <c r="L35" i="2"/>
  <c r="L187" i="2"/>
  <c r="L204" i="2"/>
  <c r="L344" i="2"/>
  <c r="L359" i="2"/>
  <c r="L371" i="2"/>
  <c r="J210" i="2"/>
  <c r="J209" i="2" s="1"/>
  <c r="L63" i="2"/>
  <c r="L133" i="2"/>
  <c r="L142" i="2"/>
  <c r="L164" i="2"/>
  <c r="L213" i="2"/>
  <c r="L224" i="2"/>
  <c r="L235" i="2"/>
  <c r="L304" i="2"/>
  <c r="L316" i="2"/>
  <c r="L367" i="2"/>
  <c r="J58" i="2"/>
  <c r="L18" i="2"/>
  <c r="L29" i="2"/>
  <c r="L37" i="2"/>
  <c r="L46" i="2"/>
  <c r="L161" i="2"/>
  <c r="L125" i="2"/>
  <c r="K58" i="2"/>
  <c r="J241" i="2"/>
  <c r="J240" i="2" s="1"/>
  <c r="L246" i="2"/>
  <c r="L100" i="2"/>
  <c r="L101" i="2"/>
  <c r="K189" i="2"/>
  <c r="L190" i="2"/>
  <c r="K261" i="2"/>
  <c r="L262" i="2"/>
  <c r="L288" i="2"/>
  <c r="L306" i="2"/>
  <c r="L320" i="2"/>
  <c r="K43" i="2"/>
  <c r="L44" i="2"/>
  <c r="K72" i="2"/>
  <c r="L72" i="2" s="1"/>
  <c r="L73" i="2"/>
  <c r="K95" i="2"/>
  <c r="L95" i="2" s="1"/>
  <c r="L96" i="2"/>
  <c r="K172" i="2"/>
  <c r="L172" i="2" s="1"/>
  <c r="L173" i="2"/>
  <c r="K256" i="2"/>
  <c r="L256" i="2" s="1"/>
  <c r="L257" i="2"/>
  <c r="K270" i="2"/>
  <c r="L270" i="2" s="1"/>
  <c r="L271" i="2"/>
  <c r="K281" i="2"/>
  <c r="L281" i="2" s="1"/>
  <c r="L283" i="2"/>
  <c r="K323" i="2"/>
  <c r="L326" i="2"/>
  <c r="K341" i="2"/>
  <c r="L342" i="2"/>
  <c r="L355" i="2"/>
  <c r="L131" i="2"/>
  <c r="K168" i="2"/>
  <c r="L168" i="2" s="1"/>
  <c r="L169" i="2"/>
  <c r="K181" i="2"/>
  <c r="L181" i="2" s="1"/>
  <c r="L182" i="2"/>
  <c r="K200" i="2"/>
  <c r="L201" i="2"/>
  <c r="K230" i="2"/>
  <c r="L230" i="2" s="1"/>
  <c r="L231" i="2"/>
  <c r="K242" i="2"/>
  <c r="L242" i="2" s="1"/>
  <c r="L243" i="2"/>
  <c r="K297" i="2"/>
  <c r="L299" i="2"/>
  <c r="K313" i="2"/>
  <c r="L314" i="2"/>
  <c r="K336" i="2"/>
  <c r="L337" i="2"/>
  <c r="L83" i="2"/>
  <c r="L105" i="2"/>
  <c r="L106" i="2"/>
  <c r="K163" i="2"/>
  <c r="L166" i="2"/>
  <c r="K193" i="2"/>
  <c r="L195" i="2"/>
  <c r="K237" i="2"/>
  <c r="L237" i="2" s="1"/>
  <c r="L238" i="2"/>
  <c r="K293" i="2"/>
  <c r="L294" i="2"/>
  <c r="K331" i="2"/>
  <c r="L332" i="2"/>
  <c r="K347" i="2"/>
  <c r="L348" i="2"/>
  <c r="K358" i="2"/>
  <c r="L362" i="2"/>
  <c r="J199" i="2"/>
  <c r="J198" i="2" s="1"/>
  <c r="J79" i="2"/>
  <c r="J180" i="2"/>
  <c r="J347" i="2"/>
  <c r="J346" i="2" s="1"/>
  <c r="J358" i="2"/>
  <c r="J357" i="2" s="1"/>
  <c r="K203" i="2"/>
  <c r="L203" i="2" s="1"/>
  <c r="K234" i="2"/>
  <c r="L234" i="2" s="1"/>
  <c r="K245" i="2"/>
  <c r="J99" i="2"/>
  <c r="J261" i="2"/>
  <c r="J260" i="2" s="1"/>
  <c r="J302" i="2"/>
  <c r="L13" i="2"/>
  <c r="L22" i="2"/>
  <c r="L33" i="2"/>
  <c r="L41" i="2"/>
  <c r="L50" i="2"/>
  <c r="L61" i="2"/>
  <c r="L70" i="2"/>
  <c r="L91" i="2"/>
  <c r="L117" i="2"/>
  <c r="L139" i="2"/>
  <c r="L151" i="2"/>
  <c r="L211" i="2"/>
  <c r="L222" i="2"/>
  <c r="L251" i="2"/>
  <c r="L267" i="2"/>
  <c r="L279" i="2"/>
  <c r="L324" i="2"/>
  <c r="L351" i="2"/>
  <c r="L365" i="2"/>
  <c r="L375" i="2"/>
  <c r="J43" i="2"/>
  <c r="J323" i="2"/>
  <c r="J319" i="2" s="1"/>
  <c r="J318" i="2" s="1"/>
  <c r="J341" i="2"/>
  <c r="J340" i="2" s="1"/>
  <c r="L11" i="2"/>
  <c r="L20" i="2"/>
  <c r="L31" i="2"/>
  <c r="L39" i="2"/>
  <c r="L48" i="2"/>
  <c r="L59" i="2"/>
  <c r="L68" i="2"/>
  <c r="L128" i="2"/>
  <c r="L137" i="2"/>
  <c r="L148" i="2"/>
  <c r="L159" i="2"/>
  <c r="K180" i="2"/>
  <c r="K210" i="2"/>
  <c r="L218" i="2"/>
  <c r="L228" i="2"/>
  <c r="K250" i="2"/>
  <c r="K249" i="2" s="1"/>
  <c r="K248" i="2" s="1"/>
  <c r="L264" i="2"/>
  <c r="K278" i="2"/>
  <c r="L308" i="2"/>
  <c r="L321" i="2"/>
  <c r="L373" i="2"/>
  <c r="L382" i="2"/>
  <c r="K273" i="2"/>
  <c r="L273" i="2" s="1"/>
  <c r="L274" i="2"/>
  <c r="K282" i="2"/>
  <c r="K194" i="2"/>
  <c r="K298" i="2"/>
  <c r="J269" i="2"/>
  <c r="J248" i="2"/>
  <c r="J282" i="2"/>
  <c r="J194" i="2"/>
  <c r="J298" i="2"/>
  <c r="L298" i="2" l="1"/>
  <c r="K9" i="2"/>
  <c r="J9" i="2"/>
  <c r="J8" i="2" s="1"/>
  <c r="L163" i="2"/>
  <c r="J115" i="2"/>
  <c r="J259" i="2"/>
  <c r="J208" i="2"/>
  <c r="L116" i="2"/>
  <c r="J301" i="2"/>
  <c r="L194" i="2"/>
  <c r="L58" i="2"/>
  <c r="L180" i="2"/>
  <c r="K233" i="2"/>
  <c r="L233" i="2" s="1"/>
  <c r="L43" i="2"/>
  <c r="K241" i="2"/>
  <c r="L245" i="2"/>
  <c r="K346" i="2"/>
  <c r="L346" i="2" s="1"/>
  <c r="L347" i="2"/>
  <c r="K292" i="2"/>
  <c r="L292" i="2" s="1"/>
  <c r="L293" i="2"/>
  <c r="K192" i="2"/>
  <c r="L192" i="2" s="1"/>
  <c r="L193" i="2"/>
  <c r="K335" i="2"/>
  <c r="L336" i="2"/>
  <c r="K296" i="2"/>
  <c r="L296" i="2" s="1"/>
  <c r="L297" i="2"/>
  <c r="K340" i="2"/>
  <c r="L341" i="2"/>
  <c r="K302" i="2"/>
  <c r="L303" i="2"/>
  <c r="K260" i="2"/>
  <c r="L261" i="2"/>
  <c r="L10" i="2"/>
  <c r="L250" i="2"/>
  <c r="K209" i="2"/>
  <c r="L210" i="2"/>
  <c r="K357" i="2"/>
  <c r="L357" i="2" s="1"/>
  <c r="L358" i="2"/>
  <c r="K330" i="2"/>
  <c r="L330" i="2" s="1"/>
  <c r="L331" i="2"/>
  <c r="K79" i="2"/>
  <c r="L80" i="2"/>
  <c r="K312" i="2"/>
  <c r="L312" i="2" s="1"/>
  <c r="L313" i="2"/>
  <c r="K199" i="2"/>
  <c r="L200" i="2"/>
  <c r="K353" i="2"/>
  <c r="L353" i="2" s="1"/>
  <c r="L354" i="2"/>
  <c r="K286" i="2"/>
  <c r="L287" i="2"/>
  <c r="K186" i="2"/>
  <c r="L189" i="2"/>
  <c r="K277" i="2"/>
  <c r="L277" i="2" s="1"/>
  <c r="L278" i="2"/>
  <c r="K269" i="2"/>
  <c r="L269" i="2" s="1"/>
  <c r="J339" i="2"/>
  <c r="K115" i="2"/>
  <c r="K99" i="2"/>
  <c r="L323" i="2"/>
  <c r="K319" i="2"/>
  <c r="L282" i="2"/>
  <c r="L79" i="2" l="1"/>
  <c r="K8" i="2"/>
  <c r="L9" i="2"/>
  <c r="K185" i="2"/>
  <c r="L185" i="2" s="1"/>
  <c r="L186" i="2"/>
  <c r="L260" i="2"/>
  <c r="K259" i="2"/>
  <c r="L259" i="2" s="1"/>
  <c r="L340" i="2"/>
  <c r="K339" i="2"/>
  <c r="L339" i="2" s="1"/>
  <c r="K334" i="2"/>
  <c r="L334" i="2" s="1"/>
  <c r="L335" i="2"/>
  <c r="K240" i="2"/>
  <c r="L240" i="2" s="1"/>
  <c r="L241" i="2"/>
  <c r="L209" i="2"/>
  <c r="K208" i="2"/>
  <c r="L208" i="2" s="1"/>
  <c r="L286" i="2"/>
  <c r="K285" i="2"/>
  <c r="L285" i="2" s="1"/>
  <c r="L248" i="2"/>
  <c r="L249" i="2"/>
  <c r="K301" i="2"/>
  <c r="L301" i="2" s="1"/>
  <c r="L302" i="2"/>
  <c r="L99" i="2"/>
  <c r="L319" i="2"/>
  <c r="K318" i="2"/>
  <c r="L318" i="2" s="1"/>
  <c r="K198" i="2"/>
  <c r="L198" i="2" s="1"/>
  <c r="L199" i="2"/>
  <c r="L115" i="2"/>
  <c r="L8" i="2" l="1"/>
  <c r="J176" i="2"/>
  <c r="J175" i="2" s="1"/>
  <c r="J114" i="2" s="1"/>
  <c r="J384" i="2" s="1"/>
  <c r="L177" i="2"/>
  <c r="K176" i="2"/>
  <c r="K175" i="2" s="1"/>
  <c r="L175" i="2" l="1"/>
  <c r="K114" i="2"/>
  <c r="K384" i="2" s="1"/>
  <c r="L384" i="2" s="1"/>
  <c r="L176" i="2"/>
  <c r="L114" i="2" l="1"/>
</calcChain>
</file>

<file path=xl/sharedStrings.xml><?xml version="1.0" encoding="utf-8"?>
<sst xmlns="http://schemas.openxmlformats.org/spreadsheetml/2006/main" count="817" uniqueCount="478">
  <si>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</si>
  <si>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</si>
  <si>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</si>
  <si>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</si>
  <si>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</si>
  <si>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</si>
  <si>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</si>
  <si>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</si>
  <si>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</si>
  <si>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</si>
  <si>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</si>
  <si>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</si>
  <si>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</si>
  <si>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</si>
  <si>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</si>
  <si>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</si>
  <si>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</si>
  <si>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</si>
  <si>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</si>
  <si>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</si>
  <si>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</si>
  <si>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</si>
  <si>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</si>
  <si>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</si>
  <si>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</si>
  <si>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</si>
  <si>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</si>
  <si>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</si>
  <si>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</si>
  <si>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</si>
  <si>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</si>
  <si>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</si>
  <si>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</si>
  <si>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</si>
  <si>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</si>
  <si>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</si>
  <si>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</si>
  <si>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</si>
  <si>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</si>
  <si>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</si>
  <si>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</si>
  <si>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</si>
  <si>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</si>
  <si>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</si>
  <si>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</si>
  <si>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</si>
  <si>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</si>
  <si>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</si>
  <si>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</si>
  <si>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</si>
  <si>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</si>
  <si>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</si>
  <si>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</si>
  <si>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</si>
  <si>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</si>
  <si>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</si>
  <si>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</si>
  <si>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</si>
  <si>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</si>
  <si>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</si>
  <si>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</si>
  <si>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</si>
  <si>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</si>
  <si>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</si>
  <si>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</si>
  <si>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</si>
  <si>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</si>
  <si>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</si>
  <si>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</si>
  <si>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</si>
  <si>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</si>
  <si>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</si>
  <si>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</si>
  <si>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</si>
  <si>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</si>
  <si>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</si>
  <si>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</si>
  <si>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</si>
  <si>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</si>
  <si>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</si>
  <si>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</si>
  <si>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</si>
  <si>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</si>
  <si>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</si>
  <si>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</si>
  <si>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</si>
  <si>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</si>
  <si>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</si>
  <si>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</si>
  <si>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</si>
  <si>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</si>
  <si>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</si>
  <si>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</si>
  <si>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</si>
  <si>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</si>
  <si>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</si>
  <si>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</si>
  <si>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</si>
  <si>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</si>
  <si>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</si>
  <si>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</si>
  <si>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</si>
  <si>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</si>
  <si>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</si>
  <si>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</si>
  <si>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</si>
  <si>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</si>
  <si>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</si>
  <si>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</si>
  <si>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</si>
  <si>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</si>
  <si>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</si>
  <si>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</si>
  <si>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</si>
  <si>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</si>
  <si>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</si>
  <si>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</si>
  <si>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</si>
  <si>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</si>
  <si>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</si>
  <si>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</si>
  <si>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</si>
  <si>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</si>
  <si>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</si>
  <si>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</si>
  <si>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</si>
  <si>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</si>
  <si>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</si>
  <si>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</si>
  <si>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</si>
  <si>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</si>
  <si>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</si>
  <si>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</si>
  <si>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</si>
  <si>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</si>
  <si>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</si>
  <si>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</si>
  <si>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</si>
  <si>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</si>
  <si>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</si>
  <si>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</si>
  <si>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</si>
  <si>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</si>
  <si>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</si>
  <si>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</si>
  <si>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</si>
  <si>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</si>
  <si>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</si>
  <si>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</si>
  <si>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</si>
  <si>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</si>
  <si>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</si>
  <si>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</si>
  <si>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</si>
  <si>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</si>
  <si>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</si>
  <si>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</si>
  <si>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</si>
  <si>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</si>
  <si>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</si>
  <si>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</si>
  <si>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</si>
  <si>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</si>
  <si>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</si>
  <si>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</si>
  <si>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</si>
  <si>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</si>
  <si>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</si>
  <si>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</si>
  <si>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</si>
  <si>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</si>
  <si>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</si>
  <si>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</si>
  <si>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</si>
  <si>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</si>
  <si>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</si>
  <si>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</si>
  <si>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</si>
  <si>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</si>
  <si>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</si>
  <si>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</si>
  <si>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</si>
  <si>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</si>
  <si>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</si>
  <si>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</si>
  <si>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</si>
  <si>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</si>
  <si>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</si>
  <si>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</si>
  <si>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</si>
  <si>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</si>
  <si>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</si>
  <si>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</si>
  <si>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</si>
  <si>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</si>
  <si>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</si>
  <si>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</si>
  <si>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</si>
  <si>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</si>
  <si>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</si>
  <si>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</si>
  <si>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</si>
  <si>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</si>
  <si>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</si>
  <si>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</si>
  <si>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</si>
  <si>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</si>
  <si>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</si>
  <si>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</si>
  <si>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</si>
  <si>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</si>
  <si>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</si>
  <si>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</si>
  <si>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</si>
  <si>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</si>
  <si>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</si>
  <si>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</si>
  <si>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</si>
  <si>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</si>
  <si>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</si>
  <si>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</si>
  <si>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</si>
  <si>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</si>
  <si>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</si>
  <si>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</si>
  <si>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</si>
  <si>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</si>
  <si>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</si>
  <si>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</si>
  <si>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</si>
  <si>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</si>
  <si>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</si>
  <si>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</si>
  <si>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</si>
  <si>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</si>
  <si>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</si>
  <si>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</si>
  <si>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</si>
  <si>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</si>
  <si>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</si>
  <si>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</si>
  <si>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</si>
  <si>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</si>
  <si>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</si>
  <si>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</si>
  <si>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</si>
  <si>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</si>
  <si>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</si>
  <si>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</si>
  <si>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</si>
  <si>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</si>
  <si>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</si>
  <si>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</si>
  <si>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</si>
  <si>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</si>
  <si>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</si>
  <si>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</si>
  <si>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</si>
  <si>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</si>
  <si>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</si>
  <si>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</si>
  <si>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</si>
  <si>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</si>
  <si>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</si>
  <si>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</si>
  <si>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</si>
  <si>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</si>
  <si>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</si>
  <si>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</si>
  <si>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</si>
  <si>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</si>
  <si>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</si>
  <si>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</si>
  <si>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</si>
  <si>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</si>
  <si>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</si>
  <si>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</si>
  <si>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</si>
  <si>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</si>
  <si>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</si>
  <si>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</si>
  <si>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</si>
  <si>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</si>
  <si>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</si>
  <si>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</si>
  <si>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</si>
  <si>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</si>
  <si>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</si>
  <si>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</si>
  <si>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</si>
  <si>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</si>
  <si>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</si>
  <si>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</si>
  <si>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</si>
  <si>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</si>
  <si>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</si>
  <si>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</si>
  <si>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</si>
  <si>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</si>
  <si>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</si>
  <si>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</si>
  <si>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</si>
  <si>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</si>
  <si>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</si>
  <si>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</si>
  <si>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</si>
  <si>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</si>
  <si>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</si>
  <si>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</si>
  <si>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</si>
  <si>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</si>
  <si>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</si>
  <si>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</si>
  <si>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</si>
  <si>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</si>
  <si>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</si>
  <si>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</si>
  <si>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</si>
  <si>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</si>
  <si>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</si>
  <si>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</si>
  <si>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</si>
  <si>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</si>
  <si>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</si>
  <si>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</si>
  <si>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</si>
  <si>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</si>
  <si>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</si>
  <si>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</si>
  <si>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</si>
  <si>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</si>
  <si>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</si>
  <si>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</si>
  <si>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</si>
  <si>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</si>
  <si>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</si>
  <si>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</si>
  <si>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</si>
  <si>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</si>
  <si>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</si>
  <si>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</si>
  <si>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</si>
  <si>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</si>
  <si>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</si>
  <si>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</si>
  <si>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</si>
  <si>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</si>
  <si>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</si>
  <si>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</si>
  <si>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</si>
  <si>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</si>
  <si>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</si>
  <si>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</si>
  <si>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</si>
  <si>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</si>
  <si>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</si>
  <si>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</si>
  <si>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</si>
  <si>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</si>
  <si>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</si>
  <si>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</si>
  <si>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</si>
  <si>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</si>
  <si>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</si>
  <si>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</si>
  <si>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</si>
  <si>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</si>
  <si>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</si>
  <si>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</si>
  <si>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</si>
  <si>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03.4.02.12290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</si>
  <si>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</si>
  <si>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</si>
  <si>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</si>
  <si>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</si>
  <si>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</si>
  <si>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</si>
  <si>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</si>
  <si>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</si>
  <si>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</si>
  <si>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</si>
  <si>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</si>
  <si>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</si>
  <si>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</si>
  <si>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</si>
  <si>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</si>
  <si>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</si>
  <si>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</si>
  <si>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</si>
  <si>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</si>
  <si>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</si>
  <si>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</si>
  <si>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</si>
  <si>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</si>
  <si>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</si>
  <si>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</si>
  <si>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</si>
  <si>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</si>
  <si>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</si>
  <si>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</si>
  <si>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</si>
  <si>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</si>
  <si>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</si>
  <si>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15.1.02.12880</t>
  </si>
  <si>
    <t>14.1.01.15260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</si>
  <si>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</si>
  <si>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</si>
  <si>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</si>
  <si>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</si>
  <si>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</si>
  <si>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</si>
  <si>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</si>
  <si>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</si>
  <si>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</si>
  <si>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</si>
  <si>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</si>
  <si>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</si>
  <si>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</si>
  <si>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</si>
  <si>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</si>
  <si>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</si>
  <si>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</si>
  <si>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</si>
  <si>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</si>
  <si>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</si>
  <si>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</si>
  <si>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</si>
  <si>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03.1.02.52930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</si>
  <si>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</si>
  <si>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</si>
  <si>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</si>
  <si>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</si>
  <si>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</si>
  <si>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</si>
  <si>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</si>
  <si>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11.1.01.75350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</si>
  <si>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</si>
  <si>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</si>
  <si>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</si>
  <si>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</si>
  <si>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</si>
  <si>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02.2.01.75350</t>
  </si>
  <si>
    <t>Приложение 2</t>
  </si>
  <si>
    <t>02.1.01.15350</t>
  </si>
  <si>
    <t>02.2.01.15350</t>
  </si>
  <si>
    <t>11.1.01.15350</t>
  </si>
  <si>
    <t>Процент выполнения</t>
  </si>
  <si>
    <t>03.1.01.50840</t>
  </si>
  <si>
    <t>Уточненный план на 2019 год (руб.)</t>
  </si>
  <si>
    <t>Исполнено за    I полугодие 2019 года (руб.)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</si>
  <si>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I полугодие 2019 года</t>
  </si>
  <si>
    <t>Мероприятия на реализацию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</si>
  <si>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</si>
  <si>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02.1.E2.00000</t>
  </si>
  <si>
    <t>02.1.E2.50970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</si>
  <si>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</si>
  <si>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</si>
  <si>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Расходы на обеспечение трудоустройства несовершеннолетних граждан на временные рабочие места</t>
  </si>
  <si>
    <t>02.2.01.76150</t>
  </si>
  <si>
    <t>02.2.01.16150</t>
  </si>
  <si>
    <t>Расходы на реализацию мероприятий по патриотическому воспитанию граждан</t>
  </si>
  <si>
    <t>02.3.01.74880</t>
  </si>
  <si>
    <t>02.3.02.74880</t>
  </si>
  <si>
    <t>Развитие  сети  физкультурно-оздоровительных  объектов</t>
  </si>
  <si>
    <t>13.1.07.00000</t>
  </si>
  <si>
    <t>Строительство малой спортивной площадки для сдачи норм ГТО</t>
  </si>
  <si>
    <t>13.1.07.12220</t>
  </si>
  <si>
    <t>15.1.02.72880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</si>
  <si>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</si>
  <si>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</si>
  <si>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по строительству центра развития детского творчества</t>
  </si>
  <si>
    <t>02.4.00.00000</t>
  </si>
  <si>
    <t>Расходы на строительство центра развития детского творчества</t>
  </si>
  <si>
    <t>02.4.01.00000</t>
  </si>
  <si>
    <t>Строительство центра развития детского творчества</t>
  </si>
  <si>
    <t>02.4.01.10030</t>
  </si>
  <si>
    <t xml:space="preserve">                                                   к решению Собрания представителей МР</t>
  </si>
  <si>
    <t xml:space="preserve">  от 22.08.2019     № 200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</si>
</sst>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6" fillId="0" borderId="9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1" xfId="0" applyFont="1" applyFill="1" applyBorder="1" applyAlignment="1">
      <alignment horizontal="justify" wrapText="1"/>
    </xf>
    <xf numFmtId="0" fontId="7" fillId="2" borderId="1" xfId="0" applyFont="1" applyFill="1" applyBorder="1" applyAlignment="1">
      <alignment wrapText="1"/>
    </xf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9" xfId="0" applyFont="1" applyFill="1" applyBorder="1" applyAlignment="1">
      <alignment horizontal="justify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" fontId="13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1" fontId="14" fillId="0" borderId="1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1" fontId="13" fillId="0" borderId="13" xfId="0" applyNumberFormat="1" applyFont="1" applyFill="1" applyBorder="1" applyAlignment="1">
      <alignment horizontal="center"/>
    </xf>
    <xf numFmtId="1" fontId="13" fillId="0" borderId="11" xfId="0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1" fontId="3" fillId="0" borderId="6" xfId="0" applyNumberFormat="1" applyFont="1" applyFill="1" applyBorder="1" applyAlignment="1">
      <alignment horizontal="center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3" fontId="3" fillId="2" borderId="6" xfId="1" applyNumberFormat="1" applyFont="1" applyFill="1" applyBorder="1" applyAlignment="1" applyProtection="1">
      <alignment horizontal="right"/>
      <protection hidden="1"/>
    </xf>
    <xf numFmtId="1" fontId="14" fillId="0" borderId="6" xfId="0" applyNumberFormat="1" applyFont="1" applyFill="1" applyBorder="1" applyAlignment="1">
      <alignment horizontal="center"/>
    </xf>
    <xf numFmtId="3" fontId="2" fillId="2" borderId="1" xfId="1" applyNumberFormat="1" applyFont="1" applyFill="1" applyBorder="1" applyAlignment="1" applyProtection="1">
      <alignment horizontal="right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/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9" fillId="0" borderId="9" xfId="0" applyFont="1" applyFill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8" fillId="0" borderId="0" xfId="0" applyFont="1" applyFill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1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7" fillId="2" borderId="9" xfId="0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inden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4"/>
  <sheetViews>
    <sheetView showGridLines="0" tabSelected="1" view="pageBreakPreview" zoomScaleNormal="100" zoomScaleSheetLayoutView="100" workbookViewId="0">
      <selection activeCell="G2" sqref="G2:M2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9.28515625" style="5" customWidth="1"/>
    <col min="8" max="8" width="14.42578125" style="5" customWidth="1"/>
    <col min="9" max="9" width="5.85546875" style="5" customWidth="1"/>
    <col min="10" max="10" width="13.85546875" style="5" customWidth="1"/>
    <col min="11" max="11" width="14.28515625" style="5" customWidth="1"/>
    <col min="12" max="12" width="5.285156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392" t="s">
        <v>442</v>
      </c>
      <c r="I1" s="392"/>
      <c r="J1" s="392"/>
      <c r="K1" s="392"/>
      <c r="L1" s="392"/>
      <c r="M1" s="114"/>
    </row>
    <row r="2" spans="1:13" ht="15.6" customHeight="1" x14ac:dyDescent="0.25">
      <c r="A2" s="2"/>
      <c r="B2" s="2"/>
      <c r="C2" s="2"/>
      <c r="D2" s="2"/>
      <c r="E2" s="2"/>
      <c r="F2" s="2"/>
      <c r="G2" s="397" t="s">
        <v>476</v>
      </c>
      <c r="H2" s="397"/>
      <c r="I2" s="397"/>
      <c r="J2" s="397"/>
      <c r="K2" s="397"/>
      <c r="L2" s="397"/>
      <c r="M2" s="397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393" t="s">
        <v>477</v>
      </c>
      <c r="I3" s="393"/>
      <c r="J3" s="393"/>
      <c r="K3" s="393"/>
      <c r="L3" s="393"/>
      <c r="M3" s="114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394" t="s">
        <v>450</v>
      </c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115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0.5" customHeight="1" x14ac:dyDescent="0.25">
      <c r="A7" s="2"/>
      <c r="B7" s="3"/>
      <c r="C7" s="3"/>
      <c r="D7" s="3"/>
      <c r="E7" s="4"/>
      <c r="F7" s="4"/>
      <c r="G7" s="361" t="s">
        <v>59</v>
      </c>
      <c r="H7" s="362" t="s">
        <v>58</v>
      </c>
      <c r="I7" s="361" t="s">
        <v>57</v>
      </c>
      <c r="J7" s="361" t="s">
        <v>448</v>
      </c>
      <c r="K7" s="361" t="s">
        <v>449</v>
      </c>
      <c r="L7" s="361" t="s">
        <v>446</v>
      </c>
      <c r="M7" s="94"/>
    </row>
    <row r="8" spans="1:13" ht="63" x14ac:dyDescent="0.25">
      <c r="A8" s="1"/>
      <c r="B8" s="395" t="s">
        <v>56</v>
      </c>
      <c r="C8" s="395"/>
      <c r="D8" s="395"/>
      <c r="E8" s="395"/>
      <c r="F8" s="396"/>
      <c r="G8" s="61" t="s">
        <v>420</v>
      </c>
      <c r="H8" s="310" t="s">
        <v>107</v>
      </c>
      <c r="I8" s="65" t="s">
        <v>0</v>
      </c>
      <c r="J8" s="296">
        <f>SUM(J9+J79+J99+J110)</f>
        <v>628109029</v>
      </c>
      <c r="K8" s="296">
        <f>SUM(K9+K79+K99+K110)</f>
        <v>347424394</v>
      </c>
      <c r="L8" s="282">
        <f t="shared" ref="L8:L82" si="0">K8/J8%</f>
        <v>55.312752716375932</v>
      </c>
      <c r="M8" s="95"/>
    </row>
    <row r="9" spans="1:13" ht="47.25" x14ac:dyDescent="0.25">
      <c r="A9" s="1"/>
      <c r="B9" s="388" t="s">
        <v>55</v>
      </c>
      <c r="C9" s="388"/>
      <c r="D9" s="388"/>
      <c r="E9" s="388"/>
      <c r="F9" s="389"/>
      <c r="G9" s="56" t="s">
        <v>280</v>
      </c>
      <c r="H9" s="311" t="s">
        <v>266</v>
      </c>
      <c r="I9" s="62" t="s">
        <v>0</v>
      </c>
      <c r="J9" s="297">
        <f>SUM(J10+J43+J58+J72+J76)</f>
        <v>619506025</v>
      </c>
      <c r="K9" s="297">
        <f>SUM(K10+K43+K58+K72+K76)</f>
        <v>344818100</v>
      </c>
      <c r="L9" s="283">
        <f t="shared" si="0"/>
        <v>55.660168922489497</v>
      </c>
      <c r="M9" s="96"/>
    </row>
    <row r="10" spans="1:13" ht="110.25" x14ac:dyDescent="0.25">
      <c r="A10" s="1"/>
      <c r="B10" s="81"/>
      <c r="C10" s="81"/>
      <c r="D10" s="81"/>
      <c r="E10" s="81"/>
      <c r="F10" s="82"/>
      <c r="G10" s="47" t="s">
        <v>345</v>
      </c>
      <c r="H10" s="312" t="s">
        <v>108</v>
      </c>
      <c r="I10" s="62"/>
      <c r="J10" s="297">
        <f>SUM(J11+J13+J16+J18+J22+J27+J31+J33+J35+J37+J41+J20+J39+J29)</f>
        <v>583983368</v>
      </c>
      <c r="K10" s="297">
        <f>SUM(K11+K13+K16+K18+K22+K27+K31+K33+K35+K37+K41+K20+K39+K29)</f>
        <v>327726788</v>
      </c>
      <c r="L10" s="283">
        <f t="shared" si="0"/>
        <v>56.11919892896676</v>
      </c>
      <c r="M10" s="96"/>
    </row>
    <row r="11" spans="1:13" ht="31.5" x14ac:dyDescent="0.25">
      <c r="A11" s="1"/>
      <c r="B11" s="383" t="s">
        <v>54</v>
      </c>
      <c r="C11" s="383"/>
      <c r="D11" s="383"/>
      <c r="E11" s="383"/>
      <c r="F11" s="384"/>
      <c r="G11" s="48" t="s">
        <v>65</v>
      </c>
      <c r="H11" s="314" t="s">
        <v>109</v>
      </c>
      <c r="I11" s="30" t="s">
        <v>0</v>
      </c>
      <c r="J11" s="299">
        <f>SUM(J12:J12)</f>
        <v>56528399</v>
      </c>
      <c r="K11" s="299">
        <f>SUM(K12:K12)</f>
        <v>28908740</v>
      </c>
      <c r="L11" s="284">
        <f t="shared" si="0"/>
        <v>51.140206535833435</v>
      </c>
      <c r="M11" s="97"/>
    </row>
    <row r="12" spans="1:13" ht="63" x14ac:dyDescent="0.25">
      <c r="A12" s="1"/>
      <c r="B12" s="381">
        <v>500</v>
      </c>
      <c r="C12" s="381"/>
      <c r="D12" s="381"/>
      <c r="E12" s="381"/>
      <c r="F12" s="382"/>
      <c r="G12" s="49" t="s">
        <v>4</v>
      </c>
      <c r="H12" s="315" t="s">
        <v>0</v>
      </c>
      <c r="I12" s="30">
        <v>600</v>
      </c>
      <c r="J12" s="299">
        <v>56528399</v>
      </c>
      <c r="K12" s="299">
        <v>28908740</v>
      </c>
      <c r="L12" s="284">
        <f t="shared" si="0"/>
        <v>51.140206535833435</v>
      </c>
      <c r="M12" s="97"/>
    </row>
    <row r="13" spans="1:13" ht="31.5" x14ac:dyDescent="0.25">
      <c r="A13" s="1"/>
      <c r="B13" s="386" t="s">
        <v>53</v>
      </c>
      <c r="C13" s="386"/>
      <c r="D13" s="386"/>
      <c r="E13" s="386"/>
      <c r="F13" s="387"/>
      <c r="G13" s="50" t="s">
        <v>66</v>
      </c>
      <c r="H13" s="314" t="s">
        <v>110</v>
      </c>
      <c r="I13" s="30" t="s">
        <v>0</v>
      </c>
      <c r="J13" s="299">
        <f>SUM(J14:J15)</f>
        <v>57657135</v>
      </c>
      <c r="K13" s="299">
        <f>SUM(K14:K15)</f>
        <v>29639395</v>
      </c>
      <c r="L13" s="284">
        <f t="shared" si="0"/>
        <v>51.406291693126967</v>
      </c>
      <c r="M13" s="97"/>
    </row>
    <row r="14" spans="1:13" ht="33" customHeight="1" x14ac:dyDescent="0.25">
      <c r="A14" s="1"/>
      <c r="B14" s="258"/>
      <c r="C14" s="258"/>
      <c r="D14" s="258"/>
      <c r="E14" s="258"/>
      <c r="F14" s="259"/>
      <c r="G14" s="50" t="s">
        <v>2</v>
      </c>
      <c r="H14" s="316" t="s">
        <v>0</v>
      </c>
      <c r="I14" s="30">
        <v>200</v>
      </c>
      <c r="J14" s="299">
        <v>20000</v>
      </c>
      <c r="K14" s="299">
        <v>20000</v>
      </c>
      <c r="L14" s="284">
        <f t="shared" si="0"/>
        <v>100</v>
      </c>
      <c r="M14" s="97"/>
    </row>
    <row r="15" spans="1:13" ht="63" x14ac:dyDescent="0.25">
      <c r="A15" s="1"/>
      <c r="B15" s="383">
        <v>100</v>
      </c>
      <c r="C15" s="383"/>
      <c r="D15" s="383"/>
      <c r="E15" s="383"/>
      <c r="F15" s="384"/>
      <c r="G15" s="50" t="s">
        <v>4</v>
      </c>
      <c r="H15" s="313" t="s">
        <v>0</v>
      </c>
      <c r="I15" s="30">
        <v>600</v>
      </c>
      <c r="J15" s="299">
        <v>57637135</v>
      </c>
      <c r="K15" s="299">
        <v>29619395</v>
      </c>
      <c r="L15" s="284">
        <f t="shared" si="0"/>
        <v>51.389429748720161</v>
      </c>
      <c r="M15" s="97"/>
    </row>
    <row r="16" spans="1:13" ht="47.25" x14ac:dyDescent="0.25">
      <c r="A16" s="1"/>
      <c r="B16" s="383">
        <v>200</v>
      </c>
      <c r="C16" s="383"/>
      <c r="D16" s="383"/>
      <c r="E16" s="383"/>
      <c r="F16" s="384"/>
      <c r="G16" s="50" t="s">
        <v>67</v>
      </c>
      <c r="H16" s="317" t="s">
        <v>115</v>
      </c>
      <c r="I16" s="30"/>
      <c r="J16" s="299">
        <f>SUM(J17:J17)</f>
        <v>23524500</v>
      </c>
      <c r="K16" s="299">
        <f>SUM(K17:K17)</f>
        <v>12994750</v>
      </c>
      <c r="L16" s="284">
        <f t="shared" si="0"/>
        <v>55.239218686900891</v>
      </c>
      <c r="M16" s="97"/>
    </row>
    <row r="17" spans="1:13" ht="63" x14ac:dyDescent="0.25">
      <c r="A17" s="1"/>
      <c r="B17" s="383">
        <v>300</v>
      </c>
      <c r="C17" s="383"/>
      <c r="D17" s="383"/>
      <c r="E17" s="383"/>
      <c r="F17" s="384"/>
      <c r="G17" s="50" t="s">
        <v>4</v>
      </c>
      <c r="H17" s="318" t="s">
        <v>0</v>
      </c>
      <c r="I17" s="30">
        <v>600</v>
      </c>
      <c r="J17" s="299">
        <v>23524500</v>
      </c>
      <c r="K17" s="299">
        <v>12994750</v>
      </c>
      <c r="L17" s="286">
        <f t="shared" si="0"/>
        <v>55.239218686900891</v>
      </c>
      <c r="M17" s="97"/>
    </row>
    <row r="18" spans="1:13" ht="63" x14ac:dyDescent="0.25">
      <c r="A18" s="1"/>
      <c r="B18" s="232"/>
      <c r="C18" s="232"/>
      <c r="D18" s="232"/>
      <c r="E18" s="232"/>
      <c r="F18" s="233"/>
      <c r="G18" s="50" t="s">
        <v>358</v>
      </c>
      <c r="H18" s="318" t="s">
        <v>377</v>
      </c>
      <c r="I18" s="30"/>
      <c r="J18" s="299">
        <f>SUM(J19:J19)</f>
        <v>20718000</v>
      </c>
      <c r="K18" s="299">
        <f>SUM(K19:K19)</f>
        <v>10359000</v>
      </c>
      <c r="L18" s="286">
        <f t="shared" si="0"/>
        <v>50</v>
      </c>
      <c r="M18" s="97"/>
    </row>
    <row r="19" spans="1:13" ht="63" x14ac:dyDescent="0.25">
      <c r="A19" s="1"/>
      <c r="B19" s="232"/>
      <c r="C19" s="232"/>
      <c r="D19" s="232"/>
      <c r="E19" s="232"/>
      <c r="F19" s="233"/>
      <c r="G19" s="50" t="s">
        <v>4</v>
      </c>
      <c r="H19" s="318" t="s">
        <v>0</v>
      </c>
      <c r="I19" s="30">
        <v>600</v>
      </c>
      <c r="J19" s="299">
        <v>20718000</v>
      </c>
      <c r="K19" s="299">
        <v>10359000</v>
      </c>
      <c r="L19" s="286">
        <f t="shared" si="0"/>
        <v>50</v>
      </c>
      <c r="M19" s="97"/>
    </row>
    <row r="20" spans="1:13" ht="51.75" customHeight="1" x14ac:dyDescent="0.25">
      <c r="A20" s="1"/>
      <c r="B20" s="242"/>
      <c r="C20" s="242"/>
      <c r="D20" s="242"/>
      <c r="E20" s="242"/>
      <c r="F20" s="243"/>
      <c r="G20" s="50" t="s">
        <v>411</v>
      </c>
      <c r="H20" s="318" t="s">
        <v>412</v>
      </c>
      <c r="I20" s="30"/>
      <c r="J20" s="299">
        <f>SUM(J21:J21)</f>
        <v>4022500</v>
      </c>
      <c r="K20" s="299">
        <f>SUM(K21:K21)</f>
        <v>1052531</v>
      </c>
      <c r="L20" s="286">
        <f t="shared" si="0"/>
        <v>26.166090739589809</v>
      </c>
      <c r="M20" s="97"/>
    </row>
    <row r="21" spans="1:13" ht="63" x14ac:dyDescent="0.25">
      <c r="A21" s="1"/>
      <c r="B21" s="242"/>
      <c r="C21" s="242"/>
      <c r="D21" s="242"/>
      <c r="E21" s="242"/>
      <c r="F21" s="243"/>
      <c r="G21" s="50" t="s">
        <v>4</v>
      </c>
      <c r="H21" s="318" t="s">
        <v>0</v>
      </c>
      <c r="I21" s="30">
        <v>600</v>
      </c>
      <c r="J21" s="299">
        <v>4022500</v>
      </c>
      <c r="K21" s="299">
        <v>1052531</v>
      </c>
      <c r="L21" s="286">
        <f t="shared" si="0"/>
        <v>26.166090739589809</v>
      </c>
      <c r="M21" s="97"/>
    </row>
    <row r="22" spans="1:13" ht="31.5" x14ac:dyDescent="0.25">
      <c r="A22" s="1"/>
      <c r="B22" s="383">
        <v>600</v>
      </c>
      <c r="C22" s="383"/>
      <c r="D22" s="383"/>
      <c r="E22" s="383"/>
      <c r="F22" s="384"/>
      <c r="G22" s="50" t="s">
        <v>70</v>
      </c>
      <c r="H22" s="319" t="s">
        <v>114</v>
      </c>
      <c r="I22" s="30"/>
      <c r="J22" s="299">
        <f>SUM(J23:J26)</f>
        <v>16006000</v>
      </c>
      <c r="K22" s="299">
        <f>SUM(K23:K26)</f>
        <v>7212152</v>
      </c>
      <c r="L22" s="286">
        <f t="shared" si="0"/>
        <v>45.05905285517931</v>
      </c>
      <c r="M22" s="97"/>
    </row>
    <row r="23" spans="1:13" ht="99" customHeight="1" x14ac:dyDescent="0.25">
      <c r="A23" s="1"/>
      <c r="B23" s="381">
        <v>800</v>
      </c>
      <c r="C23" s="381"/>
      <c r="D23" s="381"/>
      <c r="E23" s="381"/>
      <c r="F23" s="382"/>
      <c r="G23" s="50" t="s">
        <v>3</v>
      </c>
      <c r="H23" s="316" t="s">
        <v>0</v>
      </c>
      <c r="I23" s="30">
        <v>100</v>
      </c>
      <c r="J23" s="299">
        <v>10430968</v>
      </c>
      <c r="K23" s="299">
        <v>4692705</v>
      </c>
      <c r="L23" s="286">
        <f t="shared" si="0"/>
        <v>44.988202437204293</v>
      </c>
      <c r="M23" s="97"/>
    </row>
    <row r="24" spans="1:13" ht="37.5" customHeight="1" x14ac:dyDescent="0.25">
      <c r="A24" s="1"/>
      <c r="B24" s="383">
        <v>200</v>
      </c>
      <c r="C24" s="383"/>
      <c r="D24" s="383"/>
      <c r="E24" s="383"/>
      <c r="F24" s="384"/>
      <c r="G24" s="50" t="s">
        <v>2</v>
      </c>
      <c r="H24" s="316" t="s">
        <v>0</v>
      </c>
      <c r="I24" s="30">
        <v>200</v>
      </c>
      <c r="J24" s="299">
        <v>1920032</v>
      </c>
      <c r="K24" s="299">
        <v>617172</v>
      </c>
      <c r="L24" s="286">
        <f t="shared" si="0"/>
        <v>32.143839269345513</v>
      </c>
      <c r="M24" s="97"/>
    </row>
    <row r="25" spans="1:13" ht="63" x14ac:dyDescent="0.25">
      <c r="A25" s="1"/>
      <c r="B25" s="381">
        <v>800</v>
      </c>
      <c r="C25" s="381"/>
      <c r="D25" s="381"/>
      <c r="E25" s="381"/>
      <c r="F25" s="382"/>
      <c r="G25" s="50" t="s">
        <v>4</v>
      </c>
      <c r="H25" s="316" t="s">
        <v>0</v>
      </c>
      <c r="I25" s="30">
        <v>600</v>
      </c>
      <c r="J25" s="299">
        <v>3605000</v>
      </c>
      <c r="K25" s="299">
        <v>1880000</v>
      </c>
      <c r="L25" s="286">
        <f t="shared" si="0"/>
        <v>52.149791955617196</v>
      </c>
      <c r="M25" s="97"/>
    </row>
    <row r="26" spans="1:13" ht="15.75" x14ac:dyDescent="0.25">
      <c r="A26" s="1"/>
      <c r="B26" s="39"/>
      <c r="C26" s="40"/>
      <c r="D26" s="40"/>
      <c r="E26" s="40"/>
      <c r="F26" s="40"/>
      <c r="G26" s="50" t="s">
        <v>1</v>
      </c>
      <c r="H26" s="316" t="s">
        <v>0</v>
      </c>
      <c r="I26" s="30">
        <v>800</v>
      </c>
      <c r="J26" s="299">
        <v>50000</v>
      </c>
      <c r="K26" s="299">
        <v>22275</v>
      </c>
      <c r="L26" s="286">
        <f t="shared" si="0"/>
        <v>44.55</v>
      </c>
      <c r="M26" s="97"/>
    </row>
    <row r="27" spans="1:13" ht="15.75" x14ac:dyDescent="0.25">
      <c r="A27" s="1"/>
      <c r="B27" s="382" t="s">
        <v>52</v>
      </c>
      <c r="C27" s="385"/>
      <c r="D27" s="385"/>
      <c r="E27" s="385"/>
      <c r="F27" s="385"/>
      <c r="G27" s="48" t="s">
        <v>68</v>
      </c>
      <c r="H27" s="317" t="s">
        <v>116</v>
      </c>
      <c r="I27" s="30" t="s">
        <v>0</v>
      </c>
      <c r="J27" s="299">
        <f>SUM(J28)</f>
        <v>138000</v>
      </c>
      <c r="K27" s="299">
        <f>SUM(K28)</f>
        <v>69000</v>
      </c>
      <c r="L27" s="286">
        <f t="shared" si="0"/>
        <v>50</v>
      </c>
      <c r="M27" s="97"/>
    </row>
    <row r="28" spans="1:13" ht="31.5" x14ac:dyDescent="0.25">
      <c r="A28" s="1"/>
      <c r="B28" s="383">
        <v>300</v>
      </c>
      <c r="C28" s="383"/>
      <c r="D28" s="383"/>
      <c r="E28" s="383"/>
      <c r="F28" s="384"/>
      <c r="G28" s="50" t="s">
        <v>5</v>
      </c>
      <c r="H28" s="318" t="s">
        <v>0</v>
      </c>
      <c r="I28" s="30">
        <v>300</v>
      </c>
      <c r="J28" s="299">
        <v>138000</v>
      </c>
      <c r="K28" s="299">
        <v>69000</v>
      </c>
      <c r="L28" s="286">
        <f t="shared" si="0"/>
        <v>50</v>
      </c>
      <c r="M28" s="97"/>
    </row>
    <row r="29" spans="1:13" ht="63" x14ac:dyDescent="0.25">
      <c r="A29" s="1"/>
      <c r="B29" s="272"/>
      <c r="C29" s="272"/>
      <c r="D29" s="272"/>
      <c r="E29" s="272"/>
      <c r="F29" s="273"/>
      <c r="G29" s="50" t="s">
        <v>432</v>
      </c>
      <c r="H29" s="318" t="s">
        <v>443</v>
      </c>
      <c r="I29" s="30"/>
      <c r="J29" s="299">
        <f>SUM(J30)</f>
        <v>1114466</v>
      </c>
      <c r="K29" s="299">
        <f>SUM(K30)</f>
        <v>0</v>
      </c>
      <c r="L29" s="287">
        <f t="shared" si="0"/>
        <v>0</v>
      </c>
      <c r="M29" s="97"/>
    </row>
    <row r="30" spans="1:13" ht="63" x14ac:dyDescent="0.25">
      <c r="A30" s="1"/>
      <c r="B30" s="272"/>
      <c r="C30" s="272"/>
      <c r="D30" s="272"/>
      <c r="E30" s="272"/>
      <c r="F30" s="273"/>
      <c r="G30" s="50" t="s">
        <v>4</v>
      </c>
      <c r="H30" s="316" t="s">
        <v>0</v>
      </c>
      <c r="I30" s="30">
        <v>600</v>
      </c>
      <c r="J30" s="299">
        <v>1114466</v>
      </c>
      <c r="K30" s="299">
        <v>0</v>
      </c>
      <c r="L30" s="286">
        <f t="shared" si="0"/>
        <v>0</v>
      </c>
      <c r="M30" s="97"/>
    </row>
    <row r="31" spans="1:13" ht="82.5" customHeight="1" x14ac:dyDescent="0.25">
      <c r="A31" s="1"/>
      <c r="B31" s="79"/>
      <c r="C31" s="79"/>
      <c r="D31" s="79"/>
      <c r="E31" s="79"/>
      <c r="F31" s="80"/>
      <c r="G31" s="50" t="s">
        <v>113</v>
      </c>
      <c r="H31" s="317" t="s">
        <v>381</v>
      </c>
      <c r="I31" s="30" t="s">
        <v>0</v>
      </c>
      <c r="J31" s="299">
        <f>SUM(J32)</f>
        <v>24720528</v>
      </c>
      <c r="K31" s="299">
        <f>SUM(K32)</f>
        <v>12235930</v>
      </c>
      <c r="L31" s="286">
        <f t="shared" si="0"/>
        <v>49.497041487139754</v>
      </c>
      <c r="M31" s="97"/>
    </row>
    <row r="32" spans="1:13" ht="63" x14ac:dyDescent="0.25">
      <c r="A32" s="1"/>
      <c r="B32" s="79"/>
      <c r="C32" s="79"/>
      <c r="D32" s="79"/>
      <c r="E32" s="79"/>
      <c r="F32" s="80"/>
      <c r="G32" s="50" t="s">
        <v>4</v>
      </c>
      <c r="H32" s="316" t="s">
        <v>0</v>
      </c>
      <c r="I32" s="30">
        <v>600</v>
      </c>
      <c r="J32" s="299">
        <v>24720528</v>
      </c>
      <c r="K32" s="299">
        <v>12235930</v>
      </c>
      <c r="L32" s="286">
        <f t="shared" si="0"/>
        <v>49.497041487139754</v>
      </c>
      <c r="M32" s="97"/>
    </row>
    <row r="33" spans="1:13" ht="63" x14ac:dyDescent="0.25">
      <c r="A33" s="1"/>
      <c r="B33" s="79"/>
      <c r="C33" s="79"/>
      <c r="D33" s="79"/>
      <c r="E33" s="79"/>
      <c r="F33" s="80"/>
      <c r="G33" s="50" t="s">
        <v>111</v>
      </c>
      <c r="H33" s="317" t="s">
        <v>382</v>
      </c>
      <c r="I33" s="30" t="s">
        <v>0</v>
      </c>
      <c r="J33" s="299">
        <f>SUM(J34)</f>
        <v>246447897</v>
      </c>
      <c r="K33" s="299">
        <f>SUM(K34)</f>
        <v>150272000</v>
      </c>
      <c r="L33" s="286">
        <f t="shared" si="0"/>
        <v>60.97516019785715</v>
      </c>
      <c r="M33" s="97"/>
    </row>
    <row r="34" spans="1:13" ht="63" x14ac:dyDescent="0.25">
      <c r="A34" s="1"/>
      <c r="B34" s="79"/>
      <c r="C34" s="79"/>
      <c r="D34" s="79"/>
      <c r="E34" s="79"/>
      <c r="F34" s="80"/>
      <c r="G34" s="50" t="s">
        <v>4</v>
      </c>
      <c r="H34" s="315" t="s">
        <v>0</v>
      </c>
      <c r="I34" s="30">
        <v>600</v>
      </c>
      <c r="J34" s="299">
        <v>246447897</v>
      </c>
      <c r="K34" s="299">
        <v>150272000</v>
      </c>
      <c r="L34" s="287">
        <f t="shared" si="0"/>
        <v>60.97516019785715</v>
      </c>
      <c r="M34" s="97"/>
    </row>
    <row r="35" spans="1:13" ht="50.25" customHeight="1" x14ac:dyDescent="0.25">
      <c r="A35" s="1"/>
      <c r="B35" s="79"/>
      <c r="C35" s="79"/>
      <c r="D35" s="79"/>
      <c r="E35" s="79"/>
      <c r="F35" s="80"/>
      <c r="G35" s="50" t="s">
        <v>112</v>
      </c>
      <c r="H35" s="317" t="s">
        <v>383</v>
      </c>
      <c r="I35" s="30" t="s">
        <v>0</v>
      </c>
      <c r="J35" s="299">
        <f>SUM(J36)</f>
        <v>12425525</v>
      </c>
      <c r="K35" s="299">
        <f>SUM(K36)</f>
        <v>7778290</v>
      </c>
      <c r="L35" s="286">
        <f t="shared" si="0"/>
        <v>62.599286549260491</v>
      </c>
      <c r="M35" s="97"/>
    </row>
    <row r="36" spans="1:13" ht="63" x14ac:dyDescent="0.25">
      <c r="A36" s="1"/>
      <c r="B36" s="79"/>
      <c r="C36" s="79"/>
      <c r="D36" s="79"/>
      <c r="E36" s="79"/>
      <c r="F36" s="80"/>
      <c r="G36" s="50" t="s">
        <v>4</v>
      </c>
      <c r="H36" s="316"/>
      <c r="I36" s="30">
        <v>600</v>
      </c>
      <c r="J36" s="299">
        <v>12425525</v>
      </c>
      <c r="K36" s="299">
        <v>7778290</v>
      </c>
      <c r="L36" s="287">
        <f t="shared" si="0"/>
        <v>62.599286549260491</v>
      </c>
      <c r="M36" s="97"/>
    </row>
    <row r="37" spans="1:13" ht="63" x14ac:dyDescent="0.25">
      <c r="A37" s="1"/>
      <c r="B37" s="79"/>
      <c r="C37" s="79"/>
      <c r="D37" s="79"/>
      <c r="E37" s="79"/>
      <c r="F37" s="80"/>
      <c r="G37" s="54" t="s">
        <v>348</v>
      </c>
      <c r="H37" s="319" t="s">
        <v>384</v>
      </c>
      <c r="I37" s="30"/>
      <c r="J37" s="299">
        <f>SUM(J38)</f>
        <v>110911007</v>
      </c>
      <c r="K37" s="299">
        <f>SUM(K38)</f>
        <v>62511000</v>
      </c>
      <c r="L37" s="286">
        <f t="shared" si="0"/>
        <v>56.361403336640876</v>
      </c>
      <c r="M37" s="97"/>
    </row>
    <row r="38" spans="1:13" ht="63" x14ac:dyDescent="0.25">
      <c r="A38" s="1"/>
      <c r="B38" s="79"/>
      <c r="C38" s="79"/>
      <c r="D38" s="79"/>
      <c r="E38" s="79"/>
      <c r="F38" s="80"/>
      <c r="G38" s="50" t="s">
        <v>4</v>
      </c>
      <c r="H38" s="316" t="s">
        <v>0</v>
      </c>
      <c r="I38" s="30">
        <v>600</v>
      </c>
      <c r="J38" s="299">
        <v>110911007</v>
      </c>
      <c r="K38" s="299">
        <v>62511000</v>
      </c>
      <c r="L38" s="286">
        <f t="shared" si="0"/>
        <v>56.361403336640876</v>
      </c>
      <c r="M38" s="97"/>
    </row>
    <row r="39" spans="1:13" ht="63" x14ac:dyDescent="0.25">
      <c r="A39" s="1"/>
      <c r="B39" s="264"/>
      <c r="C39" s="264"/>
      <c r="D39" s="264"/>
      <c r="E39" s="264"/>
      <c r="F39" s="265"/>
      <c r="G39" s="50" t="s">
        <v>432</v>
      </c>
      <c r="H39" s="316" t="s">
        <v>433</v>
      </c>
      <c r="I39" s="30"/>
      <c r="J39" s="299">
        <f>SUM(J40)</f>
        <v>1105000</v>
      </c>
      <c r="K39" s="299">
        <f>SUM(K40)</f>
        <v>0</v>
      </c>
      <c r="L39" s="286">
        <f t="shared" si="0"/>
        <v>0</v>
      </c>
      <c r="M39" s="97"/>
    </row>
    <row r="40" spans="1:13" ht="63" x14ac:dyDescent="0.25">
      <c r="A40" s="1"/>
      <c r="B40" s="264"/>
      <c r="C40" s="264"/>
      <c r="D40" s="264"/>
      <c r="E40" s="264"/>
      <c r="F40" s="265"/>
      <c r="G40" s="50" t="s">
        <v>4</v>
      </c>
      <c r="H40" s="316" t="s">
        <v>0</v>
      </c>
      <c r="I40" s="30">
        <v>600</v>
      </c>
      <c r="J40" s="299">
        <v>1105000</v>
      </c>
      <c r="K40" s="299">
        <v>0</v>
      </c>
      <c r="L40" s="286">
        <f t="shared" si="0"/>
        <v>0</v>
      </c>
      <c r="M40" s="97"/>
    </row>
    <row r="41" spans="1:13" ht="63" x14ac:dyDescent="0.25">
      <c r="A41" s="1"/>
      <c r="B41" s="225"/>
      <c r="C41" s="225"/>
      <c r="D41" s="225"/>
      <c r="E41" s="225"/>
      <c r="F41" s="226"/>
      <c r="G41" s="50" t="s">
        <v>358</v>
      </c>
      <c r="H41" s="316" t="s">
        <v>359</v>
      </c>
      <c r="I41" s="30"/>
      <c r="J41" s="299">
        <f>SUM(J42)</f>
        <v>8664411</v>
      </c>
      <c r="K41" s="299">
        <f>SUM(K42)</f>
        <v>4694000</v>
      </c>
      <c r="L41" s="286">
        <f t="shared" si="0"/>
        <v>54.175638713352818</v>
      </c>
      <c r="M41" s="97"/>
    </row>
    <row r="42" spans="1:13" ht="63" x14ac:dyDescent="0.25">
      <c r="A42" s="1"/>
      <c r="B42" s="225"/>
      <c r="C42" s="225"/>
      <c r="D42" s="225"/>
      <c r="E42" s="225"/>
      <c r="F42" s="226"/>
      <c r="G42" s="50" t="s">
        <v>4</v>
      </c>
      <c r="H42" s="316" t="s">
        <v>0</v>
      </c>
      <c r="I42" s="30">
        <v>600</v>
      </c>
      <c r="J42" s="299">
        <v>8664411</v>
      </c>
      <c r="K42" s="299">
        <v>4694000</v>
      </c>
      <c r="L42" s="286">
        <f t="shared" si="0"/>
        <v>54.175638713352818</v>
      </c>
      <c r="M42" s="97"/>
    </row>
    <row r="43" spans="1:13" ht="47.25" x14ac:dyDescent="0.25">
      <c r="A43" s="1"/>
      <c r="B43" s="79"/>
      <c r="C43" s="79"/>
      <c r="D43" s="79"/>
      <c r="E43" s="79"/>
      <c r="F43" s="80"/>
      <c r="G43" s="89" t="s">
        <v>118</v>
      </c>
      <c r="H43" s="312" t="s">
        <v>117</v>
      </c>
      <c r="I43" s="30"/>
      <c r="J43" s="300">
        <f>SUM(J44+J46+J48+J50+J55)</f>
        <v>27478996</v>
      </c>
      <c r="K43" s="300">
        <f>SUM(K44+K46+K48+K50+K55)</f>
        <v>14070468</v>
      </c>
      <c r="L43" s="285">
        <f t="shared" si="0"/>
        <v>51.204447207605398</v>
      </c>
      <c r="M43" s="96"/>
    </row>
    <row r="44" spans="1:13" ht="78.75" x14ac:dyDescent="0.25">
      <c r="A44" s="1"/>
      <c r="B44" s="79"/>
      <c r="C44" s="79"/>
      <c r="D44" s="79"/>
      <c r="E44" s="79"/>
      <c r="F44" s="80"/>
      <c r="G44" s="48" t="s">
        <v>71</v>
      </c>
      <c r="H44" s="317" t="s">
        <v>119</v>
      </c>
      <c r="I44" s="30"/>
      <c r="J44" s="298">
        <f>SUM(J45)</f>
        <v>307200</v>
      </c>
      <c r="K44" s="298">
        <f>SUM(K45)</f>
        <v>33518</v>
      </c>
      <c r="L44" s="286">
        <f t="shared" si="0"/>
        <v>10.910807291666666</v>
      </c>
      <c r="M44" s="97"/>
    </row>
    <row r="45" spans="1:13" ht="31.5" x14ac:dyDescent="0.25">
      <c r="A45" s="1"/>
      <c r="B45" s="79"/>
      <c r="C45" s="79"/>
      <c r="D45" s="79"/>
      <c r="E45" s="79"/>
      <c r="F45" s="80"/>
      <c r="G45" s="50" t="s">
        <v>5</v>
      </c>
      <c r="H45" s="323"/>
      <c r="I45" s="30">
        <v>300</v>
      </c>
      <c r="J45" s="299">
        <v>307200</v>
      </c>
      <c r="K45" s="299">
        <v>33518</v>
      </c>
      <c r="L45" s="286">
        <f t="shared" si="0"/>
        <v>10.910807291666666</v>
      </c>
      <c r="M45" s="97"/>
    </row>
    <row r="46" spans="1:13" ht="94.5" x14ac:dyDescent="0.25">
      <c r="A46" s="1"/>
      <c r="B46" s="79"/>
      <c r="C46" s="79"/>
      <c r="D46" s="79"/>
      <c r="E46" s="79"/>
      <c r="F46" s="80"/>
      <c r="G46" s="54" t="s">
        <v>331</v>
      </c>
      <c r="H46" s="319" t="s">
        <v>385</v>
      </c>
      <c r="I46" s="30"/>
      <c r="J46" s="299">
        <f>SUM(J47)</f>
        <v>5801237</v>
      </c>
      <c r="K46" s="299">
        <f>SUM(K47)</f>
        <v>3861000</v>
      </c>
      <c r="L46" s="286">
        <f t="shared" si="0"/>
        <v>66.554770991083444</v>
      </c>
      <c r="M46" s="97"/>
    </row>
    <row r="47" spans="1:13" ht="63" x14ac:dyDescent="0.25">
      <c r="A47" s="1"/>
      <c r="B47" s="79"/>
      <c r="C47" s="79"/>
      <c r="D47" s="79"/>
      <c r="E47" s="79"/>
      <c r="F47" s="80"/>
      <c r="G47" s="50" t="s">
        <v>4</v>
      </c>
      <c r="H47" s="313" t="s">
        <v>0</v>
      </c>
      <c r="I47" s="30">
        <v>600</v>
      </c>
      <c r="J47" s="299">
        <v>5801237</v>
      </c>
      <c r="K47" s="299">
        <v>3861000</v>
      </c>
      <c r="L47" s="286">
        <f t="shared" si="0"/>
        <v>66.554770991083444</v>
      </c>
      <c r="M47" s="97"/>
    </row>
    <row r="48" spans="1:13" ht="63" x14ac:dyDescent="0.25">
      <c r="A48" s="1"/>
      <c r="B48" s="79"/>
      <c r="C48" s="79"/>
      <c r="D48" s="79"/>
      <c r="E48" s="79"/>
      <c r="F48" s="80"/>
      <c r="G48" s="54" t="s">
        <v>120</v>
      </c>
      <c r="H48" s="317" t="s">
        <v>386</v>
      </c>
      <c r="I48" s="30"/>
      <c r="J48" s="299">
        <f>SUM(J49:J49)</f>
        <v>17511888</v>
      </c>
      <c r="K48" s="299">
        <f>SUM(K49:K49)</f>
        <v>8609471</v>
      </c>
      <c r="L48" s="286">
        <f t="shared" si="0"/>
        <v>49.163579620883823</v>
      </c>
      <c r="M48" s="97"/>
    </row>
    <row r="49" spans="1:13" ht="31.5" x14ac:dyDescent="0.25">
      <c r="A49" s="1"/>
      <c r="B49" s="79"/>
      <c r="C49" s="79"/>
      <c r="D49" s="79"/>
      <c r="E49" s="79"/>
      <c r="F49" s="80"/>
      <c r="G49" s="52" t="s">
        <v>5</v>
      </c>
      <c r="H49" s="315"/>
      <c r="I49" s="30">
        <v>300</v>
      </c>
      <c r="J49" s="299">
        <v>17511888</v>
      </c>
      <c r="K49" s="299">
        <v>8609471</v>
      </c>
      <c r="L49" s="286">
        <f t="shared" si="0"/>
        <v>49.163579620883823</v>
      </c>
      <c r="M49" s="97"/>
    </row>
    <row r="50" spans="1:13" ht="31.5" x14ac:dyDescent="0.25">
      <c r="A50" s="1"/>
      <c r="B50" s="79"/>
      <c r="C50" s="79"/>
      <c r="D50" s="79"/>
      <c r="E50" s="79"/>
      <c r="F50" s="80"/>
      <c r="G50" s="50" t="s">
        <v>121</v>
      </c>
      <c r="H50" s="317" t="s">
        <v>387</v>
      </c>
      <c r="I50" s="30"/>
      <c r="J50" s="299">
        <f>SUM(J51:J54)</f>
        <v>1844778</v>
      </c>
      <c r="K50" s="299">
        <f>SUM(K51:K54)</f>
        <v>716594</v>
      </c>
      <c r="L50" s="286">
        <f t="shared" si="0"/>
        <v>38.844457165035578</v>
      </c>
      <c r="M50" s="97"/>
    </row>
    <row r="51" spans="1:13" ht="99.75" customHeight="1" x14ac:dyDescent="0.25">
      <c r="A51" s="1"/>
      <c r="B51" s="280"/>
      <c r="C51" s="280"/>
      <c r="D51" s="280"/>
      <c r="E51" s="280"/>
      <c r="F51" s="281"/>
      <c r="G51" s="50" t="s">
        <v>3</v>
      </c>
      <c r="H51" s="316" t="s">
        <v>0</v>
      </c>
      <c r="I51" s="30">
        <v>100</v>
      </c>
      <c r="J51" s="299">
        <v>59408</v>
      </c>
      <c r="K51" s="299">
        <v>21065</v>
      </c>
      <c r="L51" s="286">
        <f t="shared" si="0"/>
        <v>35.45818744950175</v>
      </c>
      <c r="M51" s="97"/>
    </row>
    <row r="52" spans="1:13" ht="37.5" customHeight="1" x14ac:dyDescent="0.25">
      <c r="A52" s="1"/>
      <c r="B52" s="212"/>
      <c r="C52" s="212"/>
      <c r="D52" s="212"/>
      <c r="E52" s="212"/>
      <c r="F52" s="213"/>
      <c r="G52" s="50" t="s">
        <v>2</v>
      </c>
      <c r="H52" s="316" t="s">
        <v>0</v>
      </c>
      <c r="I52" s="30">
        <v>200</v>
      </c>
      <c r="J52" s="299">
        <v>31132</v>
      </c>
      <c r="K52" s="299">
        <v>28000</v>
      </c>
      <c r="L52" s="287">
        <f t="shared" si="0"/>
        <v>89.939611974816913</v>
      </c>
      <c r="M52" s="97"/>
    </row>
    <row r="53" spans="1:13" ht="31.5" x14ac:dyDescent="0.25">
      <c r="A53" s="1"/>
      <c r="B53" s="79"/>
      <c r="C53" s="79"/>
      <c r="D53" s="79"/>
      <c r="E53" s="79"/>
      <c r="F53" s="80"/>
      <c r="G53" s="50" t="s">
        <v>5</v>
      </c>
      <c r="H53" s="316"/>
      <c r="I53" s="30">
        <v>300</v>
      </c>
      <c r="J53" s="299">
        <v>1317665</v>
      </c>
      <c r="K53" s="299">
        <v>386241</v>
      </c>
      <c r="L53" s="286">
        <f t="shared" si="0"/>
        <v>29.31253391415876</v>
      </c>
      <c r="M53" s="97"/>
    </row>
    <row r="54" spans="1:13" ht="63" x14ac:dyDescent="0.25">
      <c r="A54" s="1"/>
      <c r="B54" s="242"/>
      <c r="C54" s="242"/>
      <c r="D54" s="242"/>
      <c r="E54" s="242"/>
      <c r="F54" s="243"/>
      <c r="G54" s="50" t="s">
        <v>4</v>
      </c>
      <c r="H54" s="313" t="s">
        <v>0</v>
      </c>
      <c r="I54" s="30">
        <v>600</v>
      </c>
      <c r="J54" s="299">
        <v>436573</v>
      </c>
      <c r="K54" s="299">
        <v>281288</v>
      </c>
      <c r="L54" s="287">
        <f t="shared" si="0"/>
        <v>64.430919914882509</v>
      </c>
      <c r="M54" s="97"/>
    </row>
    <row r="55" spans="1:13" ht="47.25" x14ac:dyDescent="0.25">
      <c r="A55" s="1"/>
      <c r="B55" s="79"/>
      <c r="C55" s="79"/>
      <c r="D55" s="79"/>
      <c r="E55" s="79"/>
      <c r="F55" s="80"/>
      <c r="G55" s="54" t="s">
        <v>128</v>
      </c>
      <c r="H55" s="317" t="s">
        <v>388</v>
      </c>
      <c r="I55" s="30" t="s">
        <v>0</v>
      </c>
      <c r="J55" s="299">
        <f>SUM(J56:J57)</f>
        <v>2013893</v>
      </c>
      <c r="K55" s="299">
        <f>SUM(K56:K57)</f>
        <v>849885</v>
      </c>
      <c r="L55" s="286">
        <f t="shared" si="0"/>
        <v>42.20110005844402</v>
      </c>
      <c r="M55" s="97"/>
    </row>
    <row r="56" spans="1:13" ht="96.75" customHeight="1" x14ac:dyDescent="0.25">
      <c r="A56" s="1"/>
      <c r="B56" s="79"/>
      <c r="C56" s="79"/>
      <c r="D56" s="79"/>
      <c r="E56" s="79"/>
      <c r="F56" s="80"/>
      <c r="G56" s="50" t="s">
        <v>3</v>
      </c>
      <c r="H56" s="316" t="s">
        <v>0</v>
      </c>
      <c r="I56" s="30">
        <v>100</v>
      </c>
      <c r="J56" s="299">
        <v>1850000</v>
      </c>
      <c r="K56" s="299">
        <v>800541</v>
      </c>
      <c r="L56" s="286">
        <f t="shared" si="0"/>
        <v>43.272486486486486</v>
      </c>
      <c r="M56" s="97"/>
    </row>
    <row r="57" spans="1:13" ht="33.75" customHeight="1" x14ac:dyDescent="0.25">
      <c r="A57" s="1"/>
      <c r="B57" s="79"/>
      <c r="C57" s="79"/>
      <c r="D57" s="79"/>
      <c r="E57" s="79"/>
      <c r="F57" s="80"/>
      <c r="G57" s="50" t="s">
        <v>2</v>
      </c>
      <c r="H57" s="316"/>
      <c r="I57" s="30">
        <v>200</v>
      </c>
      <c r="J57" s="299">
        <v>163893</v>
      </c>
      <c r="K57" s="299">
        <v>49344</v>
      </c>
      <c r="L57" s="284">
        <f t="shared" si="0"/>
        <v>30.107448152148045</v>
      </c>
      <c r="M57" s="97"/>
    </row>
    <row r="58" spans="1:13" ht="31.5" x14ac:dyDescent="0.25">
      <c r="A58" s="1"/>
      <c r="B58" s="79"/>
      <c r="C58" s="79"/>
      <c r="D58" s="79"/>
      <c r="E58" s="79"/>
      <c r="F58" s="80"/>
      <c r="G58" s="50" t="s">
        <v>346</v>
      </c>
      <c r="H58" s="312" t="s">
        <v>122</v>
      </c>
      <c r="I58" s="30"/>
      <c r="J58" s="300">
        <f>SUM(J59+J61+J63+J65+J68+J70)</f>
        <v>4585209</v>
      </c>
      <c r="K58" s="300">
        <f>SUM(K59+K61+K63+K65+K68+K70)</f>
        <v>2947244</v>
      </c>
      <c r="L58" s="285">
        <f t="shared" si="0"/>
        <v>64.27720088658991</v>
      </c>
      <c r="M58" s="96"/>
    </row>
    <row r="59" spans="1:13" ht="78.75" x14ac:dyDescent="0.25">
      <c r="A59" s="1"/>
      <c r="B59" s="236"/>
      <c r="C59" s="236"/>
      <c r="D59" s="236"/>
      <c r="E59" s="236"/>
      <c r="F59" s="237"/>
      <c r="G59" s="50" t="s">
        <v>371</v>
      </c>
      <c r="H59" s="316" t="s">
        <v>389</v>
      </c>
      <c r="I59" s="30"/>
      <c r="J59" s="299">
        <f>SUM(J60)</f>
        <v>52000</v>
      </c>
      <c r="K59" s="299">
        <f>SUM(K60)</f>
        <v>51777</v>
      </c>
      <c r="L59" s="286">
        <f t="shared" si="0"/>
        <v>99.571153846153848</v>
      </c>
      <c r="M59" s="96"/>
    </row>
    <row r="60" spans="1:13" ht="63" x14ac:dyDescent="0.25">
      <c r="A60" s="1"/>
      <c r="B60" s="236"/>
      <c r="C60" s="236"/>
      <c r="D60" s="236"/>
      <c r="E60" s="236"/>
      <c r="F60" s="237"/>
      <c r="G60" s="50" t="s">
        <v>4</v>
      </c>
      <c r="H60" s="315" t="s">
        <v>0</v>
      </c>
      <c r="I60" s="30">
        <v>600</v>
      </c>
      <c r="J60" s="298">
        <v>52000</v>
      </c>
      <c r="K60" s="298">
        <v>51777</v>
      </c>
      <c r="L60" s="286">
        <f t="shared" si="0"/>
        <v>99.571153846153848</v>
      </c>
      <c r="M60" s="96"/>
    </row>
    <row r="61" spans="1:13" ht="47.25" x14ac:dyDescent="0.25">
      <c r="A61" s="1"/>
      <c r="B61" s="79"/>
      <c r="C61" s="79"/>
      <c r="D61" s="79"/>
      <c r="E61" s="79"/>
      <c r="F61" s="80"/>
      <c r="G61" s="48" t="s">
        <v>349</v>
      </c>
      <c r="H61" s="317" t="s">
        <v>123</v>
      </c>
      <c r="I61" s="30"/>
      <c r="J61" s="299">
        <f>SUM(J62:J62)</f>
        <v>1198000</v>
      </c>
      <c r="K61" s="299">
        <f>SUM(K62:K62)</f>
        <v>919654</v>
      </c>
      <c r="L61" s="286">
        <f t="shared" si="0"/>
        <v>76.765776293823038</v>
      </c>
      <c r="M61" s="97"/>
    </row>
    <row r="62" spans="1:13" ht="63" x14ac:dyDescent="0.25">
      <c r="A62" s="1"/>
      <c r="B62" s="79"/>
      <c r="C62" s="79"/>
      <c r="D62" s="79"/>
      <c r="E62" s="79"/>
      <c r="F62" s="80"/>
      <c r="G62" s="50" t="s">
        <v>4</v>
      </c>
      <c r="H62" s="321"/>
      <c r="I62" s="30">
        <v>600</v>
      </c>
      <c r="J62" s="299">
        <v>1198000</v>
      </c>
      <c r="K62" s="299">
        <v>919654</v>
      </c>
      <c r="L62" s="286">
        <f t="shared" si="0"/>
        <v>76.765776293823038</v>
      </c>
      <c r="M62" s="97"/>
    </row>
    <row r="63" spans="1:13" ht="78.75" x14ac:dyDescent="0.25">
      <c r="A63" s="1"/>
      <c r="B63" s="79"/>
      <c r="C63" s="79"/>
      <c r="D63" s="79"/>
      <c r="E63" s="79"/>
      <c r="F63" s="80"/>
      <c r="G63" s="50" t="s">
        <v>124</v>
      </c>
      <c r="H63" s="319" t="s">
        <v>390</v>
      </c>
      <c r="I63" s="30"/>
      <c r="J63" s="299">
        <f>SUM(J64)</f>
        <v>465993</v>
      </c>
      <c r="K63" s="299">
        <f>SUM(K64)</f>
        <v>465993</v>
      </c>
      <c r="L63" s="286">
        <f t="shared" si="0"/>
        <v>100</v>
      </c>
      <c r="M63" s="97"/>
    </row>
    <row r="64" spans="1:13" ht="63" x14ac:dyDescent="0.25">
      <c r="A64" s="1"/>
      <c r="B64" s="79"/>
      <c r="C64" s="79"/>
      <c r="D64" s="79"/>
      <c r="E64" s="79"/>
      <c r="F64" s="80"/>
      <c r="G64" s="50" t="s">
        <v>4</v>
      </c>
      <c r="H64" s="315" t="s">
        <v>0</v>
      </c>
      <c r="I64" s="30">
        <v>600</v>
      </c>
      <c r="J64" s="299">
        <v>465993</v>
      </c>
      <c r="K64" s="299">
        <v>465993</v>
      </c>
      <c r="L64" s="284">
        <f t="shared" si="0"/>
        <v>100</v>
      </c>
      <c r="M64" s="97"/>
    </row>
    <row r="65" spans="1:13" ht="110.25" x14ac:dyDescent="0.25">
      <c r="A65" s="1"/>
      <c r="B65" s="79"/>
      <c r="C65" s="79"/>
      <c r="D65" s="79"/>
      <c r="E65" s="79"/>
      <c r="F65" s="80"/>
      <c r="G65" s="106" t="s">
        <v>125</v>
      </c>
      <c r="H65" s="322" t="s">
        <v>391</v>
      </c>
      <c r="I65" s="30"/>
      <c r="J65" s="299">
        <f>SUM(J66:J67)</f>
        <v>2619000</v>
      </c>
      <c r="K65" s="299">
        <f>SUM(K66:K67)</f>
        <v>1503000</v>
      </c>
      <c r="L65" s="301">
        <f t="shared" si="0"/>
        <v>57.388316151202751</v>
      </c>
      <c r="M65" s="97"/>
    </row>
    <row r="66" spans="1:13" ht="31.5" x14ac:dyDescent="0.25">
      <c r="A66" s="1"/>
      <c r="B66" s="79"/>
      <c r="C66" s="79"/>
      <c r="D66" s="79"/>
      <c r="E66" s="79"/>
      <c r="F66" s="80"/>
      <c r="G66" s="50" t="s">
        <v>5</v>
      </c>
      <c r="H66" s="315" t="s">
        <v>0</v>
      </c>
      <c r="I66" s="30">
        <v>300</v>
      </c>
      <c r="J66" s="299">
        <v>1032900</v>
      </c>
      <c r="K66" s="299">
        <v>0</v>
      </c>
      <c r="L66" s="286">
        <f t="shared" si="0"/>
        <v>0</v>
      </c>
      <c r="M66" s="97"/>
    </row>
    <row r="67" spans="1:13" ht="63" x14ac:dyDescent="0.25">
      <c r="A67" s="1"/>
      <c r="B67" s="242"/>
      <c r="C67" s="242"/>
      <c r="D67" s="242"/>
      <c r="E67" s="242"/>
      <c r="F67" s="243"/>
      <c r="G67" s="50" t="s">
        <v>4</v>
      </c>
      <c r="H67" s="315" t="s">
        <v>0</v>
      </c>
      <c r="I67" s="30">
        <v>600</v>
      </c>
      <c r="J67" s="298">
        <v>1586100</v>
      </c>
      <c r="K67" s="298">
        <v>1503000</v>
      </c>
      <c r="L67" s="286">
        <f t="shared" si="0"/>
        <v>94.760733875543792</v>
      </c>
      <c r="M67" s="97"/>
    </row>
    <row r="68" spans="1:13" ht="49.5" customHeight="1" x14ac:dyDescent="0.25">
      <c r="A68" s="1"/>
      <c r="B68" s="79"/>
      <c r="C68" s="79"/>
      <c r="D68" s="79"/>
      <c r="E68" s="79"/>
      <c r="F68" s="80"/>
      <c r="G68" s="54" t="s">
        <v>126</v>
      </c>
      <c r="H68" s="323" t="s">
        <v>392</v>
      </c>
      <c r="I68" s="30"/>
      <c r="J68" s="298">
        <f>SUM(J69)</f>
        <v>236576</v>
      </c>
      <c r="K68" s="298">
        <f>SUM(K69)</f>
        <v>0</v>
      </c>
      <c r="L68" s="286">
        <f t="shared" si="0"/>
        <v>0</v>
      </c>
      <c r="M68" s="97"/>
    </row>
    <row r="69" spans="1:13" ht="31.5" x14ac:dyDescent="0.25">
      <c r="A69" s="1"/>
      <c r="B69" s="79"/>
      <c r="C69" s="79"/>
      <c r="D69" s="79"/>
      <c r="E69" s="79"/>
      <c r="F69" s="80"/>
      <c r="G69" s="50" t="s">
        <v>5</v>
      </c>
      <c r="H69" s="316" t="s">
        <v>0</v>
      </c>
      <c r="I69" s="30">
        <v>300</v>
      </c>
      <c r="J69" s="299">
        <v>236576</v>
      </c>
      <c r="K69" s="299">
        <v>0</v>
      </c>
      <c r="L69" s="286">
        <f t="shared" si="0"/>
        <v>0</v>
      </c>
      <c r="M69" s="97"/>
    </row>
    <row r="70" spans="1:13" ht="47.25" x14ac:dyDescent="0.25">
      <c r="A70" s="1"/>
      <c r="B70" s="134"/>
      <c r="C70" s="134"/>
      <c r="D70" s="134"/>
      <c r="E70" s="134"/>
      <c r="F70" s="135"/>
      <c r="G70" s="136" t="s">
        <v>300</v>
      </c>
      <c r="H70" s="315" t="s">
        <v>393</v>
      </c>
      <c r="I70" s="137" t="s">
        <v>0</v>
      </c>
      <c r="J70" s="298">
        <f>SUM(J71)</f>
        <v>13640</v>
      </c>
      <c r="K70" s="298">
        <f>SUM(K71)</f>
        <v>6820</v>
      </c>
      <c r="L70" s="286">
        <f t="shared" si="0"/>
        <v>50</v>
      </c>
      <c r="M70" s="97"/>
    </row>
    <row r="71" spans="1:13" ht="31.5" x14ac:dyDescent="0.25">
      <c r="A71" s="1"/>
      <c r="B71" s="134"/>
      <c r="C71" s="134"/>
      <c r="D71" s="134"/>
      <c r="E71" s="134"/>
      <c r="F71" s="135"/>
      <c r="G71" s="50" t="s">
        <v>5</v>
      </c>
      <c r="H71" s="316" t="s">
        <v>0</v>
      </c>
      <c r="I71" s="30">
        <v>300</v>
      </c>
      <c r="J71" s="299">
        <v>13640</v>
      </c>
      <c r="K71" s="299">
        <v>6820</v>
      </c>
      <c r="L71" s="286">
        <f t="shared" si="0"/>
        <v>50</v>
      </c>
      <c r="M71" s="97"/>
    </row>
    <row r="72" spans="1:13" ht="63" x14ac:dyDescent="0.25">
      <c r="A72" s="1"/>
      <c r="B72" s="79"/>
      <c r="C72" s="79"/>
      <c r="D72" s="79"/>
      <c r="E72" s="79"/>
      <c r="F72" s="80"/>
      <c r="G72" s="50" t="s">
        <v>347</v>
      </c>
      <c r="H72" s="312" t="s">
        <v>127</v>
      </c>
      <c r="I72" s="30"/>
      <c r="J72" s="297">
        <f>SUM(J73)</f>
        <v>1602619</v>
      </c>
      <c r="K72" s="297">
        <f>SUM(K73)</f>
        <v>73600</v>
      </c>
      <c r="L72" s="286">
        <f t="shared" si="0"/>
        <v>4.5924826799133172</v>
      </c>
      <c r="M72" s="96"/>
    </row>
    <row r="73" spans="1:13" ht="15.75" x14ac:dyDescent="0.25">
      <c r="A73" s="1"/>
      <c r="B73" s="381">
        <v>600</v>
      </c>
      <c r="C73" s="381"/>
      <c r="D73" s="381"/>
      <c r="E73" s="381"/>
      <c r="F73" s="382"/>
      <c r="G73" s="48" t="s">
        <v>69</v>
      </c>
      <c r="H73" s="317" t="s">
        <v>129</v>
      </c>
      <c r="I73" s="30"/>
      <c r="J73" s="299">
        <f>SUM(J74:J75)</f>
        <v>1602619</v>
      </c>
      <c r="K73" s="299">
        <f>SUM(K74:K75)</f>
        <v>73600</v>
      </c>
      <c r="L73" s="286">
        <f t="shared" si="0"/>
        <v>4.5924826799133172</v>
      </c>
      <c r="M73" s="97"/>
    </row>
    <row r="74" spans="1:13" ht="33" customHeight="1" x14ac:dyDescent="0.25">
      <c r="A74" s="1"/>
      <c r="B74" s="75"/>
      <c r="C74" s="75"/>
      <c r="D74" s="75"/>
      <c r="E74" s="75"/>
      <c r="F74" s="76"/>
      <c r="G74" s="49" t="s">
        <v>2</v>
      </c>
      <c r="H74" s="318"/>
      <c r="I74" s="30">
        <v>200</v>
      </c>
      <c r="J74" s="299">
        <v>1452619</v>
      </c>
      <c r="K74" s="299">
        <v>18000</v>
      </c>
      <c r="L74" s="286">
        <f t="shared" si="0"/>
        <v>1.239141165026755</v>
      </c>
      <c r="M74" s="97"/>
    </row>
    <row r="75" spans="1:13" ht="63" x14ac:dyDescent="0.25">
      <c r="A75" s="1"/>
      <c r="B75" s="244"/>
      <c r="C75" s="244"/>
      <c r="D75" s="244"/>
      <c r="E75" s="244"/>
      <c r="F75" s="245"/>
      <c r="G75" s="50" t="s">
        <v>4</v>
      </c>
      <c r="H75" s="315" t="s">
        <v>0</v>
      </c>
      <c r="I75" s="30">
        <v>600</v>
      </c>
      <c r="J75" s="299">
        <v>150000</v>
      </c>
      <c r="K75" s="299">
        <v>55600</v>
      </c>
      <c r="L75" s="286">
        <f t="shared" si="0"/>
        <v>37.06666666666667</v>
      </c>
      <c r="M75" s="97"/>
    </row>
    <row r="76" spans="1:13" ht="47.25" x14ac:dyDescent="0.25">
      <c r="A76" s="1"/>
      <c r="B76" s="363"/>
      <c r="C76" s="363"/>
      <c r="D76" s="363"/>
      <c r="E76" s="363"/>
      <c r="F76" s="364"/>
      <c r="G76" s="55" t="s">
        <v>451</v>
      </c>
      <c r="H76" s="329" t="s">
        <v>453</v>
      </c>
      <c r="I76" s="375"/>
      <c r="J76" s="300">
        <f>SUM(J77:J77)</f>
        <v>1855833</v>
      </c>
      <c r="K76" s="299">
        <f>SUM(K77:K77)</f>
        <v>0</v>
      </c>
      <c r="L76" s="286">
        <f t="shared" si="0"/>
        <v>0</v>
      </c>
      <c r="M76" s="97"/>
    </row>
    <row r="77" spans="1:13" ht="66" customHeight="1" x14ac:dyDescent="0.25">
      <c r="A77" s="1"/>
      <c r="B77" s="363"/>
      <c r="C77" s="363"/>
      <c r="D77" s="363"/>
      <c r="E77" s="363"/>
      <c r="F77" s="364"/>
      <c r="G77" s="50" t="s">
        <v>452</v>
      </c>
      <c r="H77" s="315" t="s">
        <v>454</v>
      </c>
      <c r="I77" s="376"/>
      <c r="J77" s="299">
        <f>SUM(J78:J78)</f>
        <v>1855833</v>
      </c>
      <c r="K77" s="299">
        <f>SUM(K78:K78)</f>
        <v>0</v>
      </c>
      <c r="L77" s="286">
        <f t="shared" si="0"/>
        <v>0</v>
      </c>
      <c r="M77" s="97"/>
    </row>
    <row r="78" spans="1:13" ht="63" x14ac:dyDescent="0.25">
      <c r="A78" s="1"/>
      <c r="B78" s="363"/>
      <c r="C78" s="363"/>
      <c r="D78" s="363"/>
      <c r="E78" s="363"/>
      <c r="F78" s="364"/>
      <c r="G78" s="50" t="s">
        <v>4</v>
      </c>
      <c r="H78" s="315" t="s">
        <v>0</v>
      </c>
      <c r="I78" s="376">
        <v>600</v>
      </c>
      <c r="J78" s="299">
        <v>1855833</v>
      </c>
      <c r="K78" s="299">
        <v>0</v>
      </c>
      <c r="L78" s="286">
        <f t="shared" si="0"/>
        <v>0</v>
      </c>
      <c r="M78" s="97"/>
    </row>
    <row r="79" spans="1:13" ht="31.5" x14ac:dyDescent="0.25">
      <c r="A79" s="1"/>
      <c r="B79" s="390" t="s">
        <v>51</v>
      </c>
      <c r="C79" s="390"/>
      <c r="D79" s="390"/>
      <c r="E79" s="390"/>
      <c r="F79" s="391"/>
      <c r="G79" s="55" t="s">
        <v>281</v>
      </c>
      <c r="H79" s="312" t="s">
        <v>130</v>
      </c>
      <c r="I79" s="64" t="s">
        <v>0</v>
      </c>
      <c r="J79" s="300">
        <f>SUM(J80+J95)</f>
        <v>6302094</v>
      </c>
      <c r="K79" s="300">
        <f>SUM(K80+K95)</f>
        <v>2562196</v>
      </c>
      <c r="L79" s="285">
        <f t="shared" si="0"/>
        <v>40.656264409892962</v>
      </c>
      <c r="M79" s="96" t="s">
        <v>273</v>
      </c>
    </row>
    <row r="80" spans="1:13" ht="47.25" x14ac:dyDescent="0.25">
      <c r="A80" s="1"/>
      <c r="B80" s="83"/>
      <c r="C80" s="83"/>
      <c r="D80" s="83"/>
      <c r="E80" s="83"/>
      <c r="F80" s="84"/>
      <c r="G80" s="55" t="s">
        <v>352</v>
      </c>
      <c r="H80" s="324" t="s">
        <v>131</v>
      </c>
      <c r="I80" s="64"/>
      <c r="J80" s="300">
        <f>SUM(J83+J81+J91+J85+J89+J93+J87)</f>
        <v>6202094</v>
      </c>
      <c r="K80" s="300">
        <f>SUM(K83+K81+K91+K85+K89+K93+K87)</f>
        <v>2517518</v>
      </c>
      <c r="L80" s="285">
        <f t="shared" si="0"/>
        <v>40.591419607635743</v>
      </c>
      <c r="M80" s="97"/>
    </row>
    <row r="81" spans="1:13" ht="47.25" x14ac:dyDescent="0.25">
      <c r="A81" s="1"/>
      <c r="B81" s="126"/>
      <c r="C81" s="126"/>
      <c r="D81" s="126"/>
      <c r="E81" s="126"/>
      <c r="F81" s="127"/>
      <c r="G81" s="50" t="s">
        <v>99</v>
      </c>
      <c r="H81" s="316" t="s">
        <v>326</v>
      </c>
      <c r="I81" s="30"/>
      <c r="J81" s="299">
        <f>SUM(J82:J82)</f>
        <v>3894750</v>
      </c>
      <c r="K81" s="299">
        <f>SUM(K82:K82)</f>
        <v>1950000</v>
      </c>
      <c r="L81" s="284">
        <f t="shared" si="0"/>
        <v>50.067398420951278</v>
      </c>
      <c r="M81" s="97"/>
    </row>
    <row r="82" spans="1:13" ht="63" x14ac:dyDescent="0.25">
      <c r="A82" s="1"/>
      <c r="B82" s="126"/>
      <c r="C82" s="126"/>
      <c r="D82" s="126"/>
      <c r="E82" s="126"/>
      <c r="F82" s="127"/>
      <c r="G82" s="50" t="s">
        <v>4</v>
      </c>
      <c r="H82" s="316"/>
      <c r="I82" s="30">
        <v>600</v>
      </c>
      <c r="J82" s="299">
        <v>3894750</v>
      </c>
      <c r="K82" s="299">
        <v>1950000</v>
      </c>
      <c r="L82" s="284">
        <f t="shared" si="0"/>
        <v>50.067398420951278</v>
      </c>
      <c r="M82" s="97"/>
    </row>
    <row r="83" spans="1:13" ht="47.25" x14ac:dyDescent="0.25">
      <c r="A83" s="1"/>
      <c r="B83" s="383" t="s">
        <v>50</v>
      </c>
      <c r="C83" s="383"/>
      <c r="D83" s="383"/>
      <c r="E83" s="383"/>
      <c r="F83" s="384"/>
      <c r="G83" s="48" t="s">
        <v>72</v>
      </c>
      <c r="H83" s="319" t="s">
        <v>132</v>
      </c>
      <c r="I83" s="30" t="s">
        <v>0</v>
      </c>
      <c r="J83" s="299">
        <f>SUM(J84:J84)</f>
        <v>20000</v>
      </c>
      <c r="K83" s="299">
        <f>SUM(K84:K84)</f>
        <v>14240</v>
      </c>
      <c r="L83" s="284">
        <f t="shared" ref="L83:L177" si="1">K83/J83%</f>
        <v>71.2</v>
      </c>
      <c r="M83" s="97"/>
    </row>
    <row r="84" spans="1:13" ht="33.75" customHeight="1" x14ac:dyDescent="0.25">
      <c r="A84" s="1"/>
      <c r="B84" s="381">
        <v>500</v>
      </c>
      <c r="C84" s="381"/>
      <c r="D84" s="381"/>
      <c r="E84" s="381"/>
      <c r="F84" s="382"/>
      <c r="G84" s="50" t="s">
        <v>2</v>
      </c>
      <c r="H84" s="316" t="s">
        <v>0</v>
      </c>
      <c r="I84" s="30">
        <v>200</v>
      </c>
      <c r="J84" s="299">
        <v>20000</v>
      </c>
      <c r="K84" s="299">
        <v>14240</v>
      </c>
      <c r="L84" s="284">
        <f t="shared" si="1"/>
        <v>71.2</v>
      </c>
      <c r="M84" s="97"/>
    </row>
    <row r="85" spans="1:13" ht="63" x14ac:dyDescent="0.25">
      <c r="A85" s="1"/>
      <c r="B85" s="274"/>
      <c r="C85" s="274"/>
      <c r="D85" s="274"/>
      <c r="E85" s="274"/>
      <c r="F85" s="275"/>
      <c r="G85" s="50" t="s">
        <v>432</v>
      </c>
      <c r="H85" s="318" t="s">
        <v>444</v>
      </c>
      <c r="I85" s="30"/>
      <c r="J85" s="299">
        <f>SUM(J86:J86)</f>
        <v>5250</v>
      </c>
      <c r="K85" s="299">
        <f>SUM(K86:K86)</f>
        <v>5250</v>
      </c>
      <c r="L85" s="286">
        <f t="shared" si="1"/>
        <v>100</v>
      </c>
      <c r="M85" s="97"/>
    </row>
    <row r="86" spans="1:13" ht="63" x14ac:dyDescent="0.25">
      <c r="A86" s="1"/>
      <c r="B86" s="274"/>
      <c r="C86" s="274"/>
      <c r="D86" s="274"/>
      <c r="E86" s="274"/>
      <c r="F86" s="275"/>
      <c r="G86" s="50" t="s">
        <v>4</v>
      </c>
      <c r="H86" s="316" t="s">
        <v>0</v>
      </c>
      <c r="I86" s="30">
        <v>600</v>
      </c>
      <c r="J86" s="299">
        <v>5250</v>
      </c>
      <c r="K86" s="299">
        <v>5250</v>
      </c>
      <c r="L86" s="286">
        <f t="shared" si="1"/>
        <v>100</v>
      </c>
      <c r="M86" s="97"/>
    </row>
    <row r="87" spans="1:13" ht="63" x14ac:dyDescent="0.25">
      <c r="A87" s="1"/>
      <c r="B87" s="363"/>
      <c r="C87" s="363"/>
      <c r="D87" s="363"/>
      <c r="E87" s="363"/>
      <c r="F87" s="364"/>
      <c r="G87" s="50" t="s">
        <v>457</v>
      </c>
      <c r="H87" s="316" t="s">
        <v>459</v>
      </c>
      <c r="I87" s="376"/>
      <c r="J87" s="299">
        <f>SUM(J88:J88)</f>
        <v>27105</v>
      </c>
      <c r="K87" s="299">
        <f>SUM(K88:K88)</f>
        <v>21744</v>
      </c>
      <c r="L87" s="286">
        <f t="shared" si="1"/>
        <v>80.221361372440512</v>
      </c>
      <c r="M87" s="97"/>
    </row>
    <row r="88" spans="1:13" ht="63" x14ac:dyDescent="0.25">
      <c r="A88" s="1"/>
      <c r="B88" s="363"/>
      <c r="C88" s="363"/>
      <c r="D88" s="363"/>
      <c r="E88" s="363"/>
      <c r="F88" s="364"/>
      <c r="G88" s="50" t="s">
        <v>4</v>
      </c>
      <c r="H88" s="316" t="s">
        <v>0</v>
      </c>
      <c r="I88" s="376">
        <v>600</v>
      </c>
      <c r="J88" s="299">
        <v>27105</v>
      </c>
      <c r="K88" s="299">
        <v>21744</v>
      </c>
      <c r="L88" s="286">
        <f t="shared" si="1"/>
        <v>80.221361372440512</v>
      </c>
      <c r="M88" s="97"/>
    </row>
    <row r="89" spans="1:13" ht="63" x14ac:dyDescent="0.25">
      <c r="A89" s="1"/>
      <c r="B89" s="363"/>
      <c r="C89" s="363"/>
      <c r="D89" s="363"/>
      <c r="E89" s="363"/>
      <c r="F89" s="364"/>
      <c r="G89" s="50" t="s">
        <v>455</v>
      </c>
      <c r="H89" s="316" t="s">
        <v>456</v>
      </c>
      <c r="I89" s="376"/>
      <c r="J89" s="299">
        <f>SUM(J90:J90)</f>
        <v>1639989</v>
      </c>
      <c r="K89" s="299">
        <f>SUM(K90:K90)</f>
        <v>234284</v>
      </c>
      <c r="L89" s="286">
        <f t="shared" si="1"/>
        <v>14.285705574854466</v>
      </c>
      <c r="M89" s="97"/>
    </row>
    <row r="90" spans="1:13" ht="63" x14ac:dyDescent="0.25">
      <c r="A90" s="1"/>
      <c r="B90" s="363"/>
      <c r="C90" s="363"/>
      <c r="D90" s="363"/>
      <c r="E90" s="363"/>
      <c r="F90" s="364"/>
      <c r="G90" s="50" t="s">
        <v>4</v>
      </c>
      <c r="H90" s="316" t="s">
        <v>0</v>
      </c>
      <c r="I90" s="376">
        <v>600</v>
      </c>
      <c r="J90" s="299">
        <v>1639989</v>
      </c>
      <c r="K90" s="299">
        <v>234284</v>
      </c>
      <c r="L90" s="286">
        <f t="shared" si="1"/>
        <v>14.285705574854466</v>
      </c>
      <c r="M90" s="97"/>
    </row>
    <row r="91" spans="1:13" ht="63" x14ac:dyDescent="0.25">
      <c r="A91" s="1"/>
      <c r="B91" s="266"/>
      <c r="C91" s="266"/>
      <c r="D91" s="266"/>
      <c r="E91" s="266"/>
      <c r="F91" s="267"/>
      <c r="G91" s="50" t="s">
        <v>432</v>
      </c>
      <c r="H91" s="316" t="s">
        <v>441</v>
      </c>
      <c r="I91" s="30"/>
      <c r="J91" s="299">
        <f>SUM(J92:J92)</f>
        <v>100000</v>
      </c>
      <c r="K91" s="299">
        <f>SUM(K92:K92)</f>
        <v>0</v>
      </c>
      <c r="L91" s="286">
        <f t="shared" si="1"/>
        <v>0</v>
      </c>
      <c r="M91" s="97"/>
    </row>
    <row r="92" spans="1:13" ht="63" x14ac:dyDescent="0.25">
      <c r="A92" s="1"/>
      <c r="B92" s="266"/>
      <c r="C92" s="266"/>
      <c r="D92" s="266"/>
      <c r="E92" s="266"/>
      <c r="F92" s="267"/>
      <c r="G92" s="50" t="s">
        <v>4</v>
      </c>
      <c r="H92" s="316"/>
      <c r="I92" s="30">
        <v>600</v>
      </c>
      <c r="J92" s="299">
        <v>100000</v>
      </c>
      <c r="K92" s="299">
        <v>0</v>
      </c>
      <c r="L92" s="286">
        <f t="shared" si="1"/>
        <v>0</v>
      </c>
      <c r="M92" s="97"/>
    </row>
    <row r="93" spans="1:13" ht="63" x14ac:dyDescent="0.25">
      <c r="A93" s="1"/>
      <c r="B93" s="363"/>
      <c r="C93" s="363"/>
      <c r="D93" s="363"/>
      <c r="E93" s="363"/>
      <c r="F93" s="364"/>
      <c r="G93" s="50" t="s">
        <v>457</v>
      </c>
      <c r="H93" s="316" t="s">
        <v>458</v>
      </c>
      <c r="I93" s="376"/>
      <c r="J93" s="299">
        <f>SUM(J94:J94)</f>
        <v>515000</v>
      </c>
      <c r="K93" s="299">
        <f>SUM(K94:K94)</f>
        <v>292000</v>
      </c>
      <c r="L93" s="286">
        <f t="shared" si="1"/>
        <v>56.699029126213595</v>
      </c>
      <c r="M93" s="97"/>
    </row>
    <row r="94" spans="1:13" ht="63" x14ac:dyDescent="0.25">
      <c r="A94" s="1"/>
      <c r="B94" s="363"/>
      <c r="C94" s="363"/>
      <c r="D94" s="363"/>
      <c r="E94" s="363"/>
      <c r="F94" s="364"/>
      <c r="G94" s="50" t="s">
        <v>4</v>
      </c>
      <c r="H94" s="316"/>
      <c r="I94" s="376">
        <v>600</v>
      </c>
      <c r="J94" s="299">
        <v>515000</v>
      </c>
      <c r="K94" s="299">
        <v>292000</v>
      </c>
      <c r="L94" s="286">
        <f t="shared" si="1"/>
        <v>56.699029126213595</v>
      </c>
      <c r="M94" s="97"/>
    </row>
    <row r="95" spans="1:13" ht="31.5" x14ac:dyDescent="0.25">
      <c r="A95" s="1"/>
      <c r="B95" s="159"/>
      <c r="C95" s="159"/>
      <c r="D95" s="159"/>
      <c r="E95" s="159"/>
      <c r="F95" s="160"/>
      <c r="G95" s="89" t="s">
        <v>316</v>
      </c>
      <c r="H95" s="325" t="s">
        <v>317</v>
      </c>
      <c r="I95" s="30"/>
      <c r="J95" s="300">
        <f>SUM(J96)</f>
        <v>100000</v>
      </c>
      <c r="K95" s="300">
        <f>SUM(K96)</f>
        <v>44678</v>
      </c>
      <c r="L95" s="283">
        <f t="shared" si="1"/>
        <v>44.677999999999997</v>
      </c>
      <c r="M95" s="97"/>
    </row>
    <row r="96" spans="1:13" ht="47.25" x14ac:dyDescent="0.25">
      <c r="A96" s="1"/>
      <c r="B96" s="159"/>
      <c r="C96" s="159"/>
      <c r="D96" s="159"/>
      <c r="E96" s="159"/>
      <c r="F96" s="160"/>
      <c r="G96" s="48" t="s">
        <v>72</v>
      </c>
      <c r="H96" s="319" t="s">
        <v>318</v>
      </c>
      <c r="I96" s="30" t="s">
        <v>0</v>
      </c>
      <c r="J96" s="299">
        <f>SUM(J97:J98)</f>
        <v>100000</v>
      </c>
      <c r="K96" s="299">
        <f>SUM(K97:K98)</f>
        <v>44678</v>
      </c>
      <c r="L96" s="284">
        <f t="shared" si="1"/>
        <v>44.677999999999997</v>
      </c>
      <c r="M96" s="97"/>
    </row>
    <row r="97" spans="1:13" ht="32.25" customHeight="1" x14ac:dyDescent="0.25">
      <c r="A97" s="1"/>
      <c r="B97" s="159"/>
      <c r="C97" s="159"/>
      <c r="D97" s="159"/>
      <c r="E97" s="159"/>
      <c r="F97" s="160"/>
      <c r="G97" s="49" t="s">
        <v>2</v>
      </c>
      <c r="H97" s="318" t="s">
        <v>0</v>
      </c>
      <c r="I97" s="30">
        <v>200</v>
      </c>
      <c r="J97" s="299">
        <v>50000</v>
      </c>
      <c r="K97" s="299">
        <v>19678</v>
      </c>
      <c r="L97" s="284">
        <f t="shared" si="1"/>
        <v>39.356000000000002</v>
      </c>
      <c r="M97" s="97"/>
    </row>
    <row r="98" spans="1:13" ht="63" x14ac:dyDescent="0.25">
      <c r="A98" s="1"/>
      <c r="B98" s="159"/>
      <c r="C98" s="159"/>
      <c r="D98" s="159"/>
      <c r="E98" s="159"/>
      <c r="F98" s="160"/>
      <c r="G98" s="50" t="s">
        <v>4</v>
      </c>
      <c r="H98" s="316"/>
      <c r="I98" s="30">
        <v>600</v>
      </c>
      <c r="J98" s="299">
        <v>50000</v>
      </c>
      <c r="K98" s="299">
        <v>25000</v>
      </c>
      <c r="L98" s="284">
        <f t="shared" si="1"/>
        <v>50</v>
      </c>
      <c r="M98" s="97"/>
    </row>
    <row r="99" spans="1:13" ht="81.75" customHeight="1" x14ac:dyDescent="0.25">
      <c r="A99" s="1"/>
      <c r="B99" s="390" t="s">
        <v>49</v>
      </c>
      <c r="C99" s="390"/>
      <c r="D99" s="390"/>
      <c r="E99" s="390"/>
      <c r="F99" s="391"/>
      <c r="G99" s="55" t="s">
        <v>282</v>
      </c>
      <c r="H99" s="324" t="s">
        <v>133</v>
      </c>
      <c r="I99" s="64" t="s">
        <v>0</v>
      </c>
      <c r="J99" s="300">
        <f>SUM(J100+J105)</f>
        <v>100910</v>
      </c>
      <c r="K99" s="300">
        <f>SUM(K100+K105)</f>
        <v>44098</v>
      </c>
      <c r="L99" s="283">
        <f t="shared" si="1"/>
        <v>43.700327024080863</v>
      </c>
      <c r="M99" s="96"/>
    </row>
    <row r="100" spans="1:13" ht="94.5" x14ac:dyDescent="0.25">
      <c r="A100" s="1"/>
      <c r="B100" s="83"/>
      <c r="C100" s="83"/>
      <c r="D100" s="83"/>
      <c r="E100" s="83"/>
      <c r="F100" s="84"/>
      <c r="G100" s="53" t="s">
        <v>351</v>
      </c>
      <c r="H100" s="324" t="s">
        <v>134</v>
      </c>
      <c r="I100" s="64"/>
      <c r="J100" s="297">
        <f>SUM(J101+J103)</f>
        <v>15346</v>
      </c>
      <c r="K100" s="297">
        <f>SUM(K101+K103)</f>
        <v>2346</v>
      </c>
      <c r="L100" s="283">
        <f t="shared" si="1"/>
        <v>15.287371301967939</v>
      </c>
      <c r="M100" s="96"/>
    </row>
    <row r="101" spans="1:13" ht="31.5" customHeight="1" x14ac:dyDescent="0.25">
      <c r="A101" s="1"/>
      <c r="B101" s="9"/>
      <c r="C101" s="9"/>
      <c r="D101" s="9"/>
      <c r="E101" s="9"/>
      <c r="F101" s="10"/>
      <c r="G101" s="48" t="s">
        <v>73</v>
      </c>
      <c r="H101" s="322" t="s">
        <v>135</v>
      </c>
      <c r="I101" s="64"/>
      <c r="J101" s="299">
        <f>SUM(J102:J102)</f>
        <v>5346</v>
      </c>
      <c r="K101" s="299">
        <f>SUM(K102:K102)</f>
        <v>2346</v>
      </c>
      <c r="L101" s="287">
        <f t="shared" si="1"/>
        <v>43.883277216610551</v>
      </c>
      <c r="M101" s="97"/>
    </row>
    <row r="102" spans="1:13" ht="35.25" customHeight="1" x14ac:dyDescent="0.25">
      <c r="A102" s="1"/>
      <c r="B102" s="9"/>
      <c r="C102" s="9"/>
      <c r="D102" s="9"/>
      <c r="E102" s="9"/>
      <c r="F102" s="10"/>
      <c r="G102" s="50" t="s">
        <v>2</v>
      </c>
      <c r="H102" s="326"/>
      <c r="I102" s="30">
        <v>200</v>
      </c>
      <c r="J102" s="299">
        <v>5346</v>
      </c>
      <c r="K102" s="299">
        <v>2346</v>
      </c>
      <c r="L102" s="286">
        <f t="shared" si="1"/>
        <v>43.883277216610551</v>
      </c>
      <c r="M102" s="96"/>
    </row>
    <row r="103" spans="1:13" ht="35.25" customHeight="1" x14ac:dyDescent="0.25">
      <c r="A103" s="1"/>
      <c r="B103" s="365"/>
      <c r="C103" s="365"/>
      <c r="D103" s="365"/>
      <c r="E103" s="365"/>
      <c r="F103" s="366"/>
      <c r="G103" s="49" t="s">
        <v>460</v>
      </c>
      <c r="H103" s="377" t="s">
        <v>461</v>
      </c>
      <c r="I103" s="30"/>
      <c r="J103" s="378">
        <f>SUM(J104:J104)</f>
        <v>10000</v>
      </c>
      <c r="K103" s="378">
        <f>SUM(K104:K104)</f>
        <v>0</v>
      </c>
      <c r="L103" s="287">
        <f t="shared" si="1"/>
        <v>0</v>
      </c>
      <c r="M103" s="96"/>
    </row>
    <row r="104" spans="1:13" ht="35.25" customHeight="1" x14ac:dyDescent="0.25">
      <c r="A104" s="1"/>
      <c r="B104" s="365"/>
      <c r="C104" s="365"/>
      <c r="D104" s="365"/>
      <c r="E104" s="365"/>
      <c r="F104" s="366"/>
      <c r="G104" s="49" t="s">
        <v>2</v>
      </c>
      <c r="H104" s="379"/>
      <c r="I104" s="30">
        <v>200</v>
      </c>
      <c r="J104" s="378">
        <v>10000</v>
      </c>
      <c r="K104" s="298">
        <v>0</v>
      </c>
      <c r="L104" s="286">
        <f t="shared" si="1"/>
        <v>0</v>
      </c>
      <c r="M104" s="96"/>
    </row>
    <row r="105" spans="1:13" ht="34.5" customHeight="1" x14ac:dyDescent="0.25">
      <c r="A105" s="1"/>
      <c r="B105" s="252"/>
      <c r="C105" s="252"/>
      <c r="D105" s="252"/>
      <c r="E105" s="252"/>
      <c r="F105" s="253"/>
      <c r="G105" s="55" t="s">
        <v>417</v>
      </c>
      <c r="H105" s="326" t="s">
        <v>418</v>
      </c>
      <c r="I105" s="64"/>
      <c r="J105" s="297">
        <f>SUM(J106+J108)</f>
        <v>85564</v>
      </c>
      <c r="K105" s="297">
        <f>SUM(K106+K108)</f>
        <v>41752</v>
      </c>
      <c r="L105" s="286">
        <f t="shared" si="1"/>
        <v>48.796222710485722</v>
      </c>
      <c r="M105" s="96"/>
    </row>
    <row r="106" spans="1:13" ht="33.75" customHeight="1" x14ac:dyDescent="0.25">
      <c r="A106" s="1"/>
      <c r="B106" s="252"/>
      <c r="C106" s="252"/>
      <c r="D106" s="252"/>
      <c r="E106" s="252"/>
      <c r="F106" s="253"/>
      <c r="G106" s="50" t="s">
        <v>73</v>
      </c>
      <c r="H106" s="326" t="s">
        <v>419</v>
      </c>
      <c r="I106" s="30"/>
      <c r="J106" s="299">
        <f>SUM(J107:J107)</f>
        <v>44654</v>
      </c>
      <c r="K106" s="299">
        <f>SUM(K107:K107)</f>
        <v>38752</v>
      </c>
      <c r="L106" s="286">
        <f t="shared" si="1"/>
        <v>86.782819008375512</v>
      </c>
      <c r="M106" s="96"/>
    </row>
    <row r="107" spans="1:13" ht="34.5" customHeight="1" x14ac:dyDescent="0.25">
      <c r="A107" s="1"/>
      <c r="B107" s="252"/>
      <c r="C107" s="252"/>
      <c r="D107" s="252"/>
      <c r="E107" s="252"/>
      <c r="F107" s="253"/>
      <c r="G107" s="50" t="s">
        <v>2</v>
      </c>
      <c r="H107" s="326"/>
      <c r="I107" s="30">
        <v>200</v>
      </c>
      <c r="J107" s="299">
        <v>44654</v>
      </c>
      <c r="K107" s="299">
        <v>38752</v>
      </c>
      <c r="L107" s="286">
        <f t="shared" si="1"/>
        <v>86.782819008375512</v>
      </c>
      <c r="M107" s="96"/>
    </row>
    <row r="108" spans="1:13" ht="34.5" customHeight="1" x14ac:dyDescent="0.25">
      <c r="A108" s="1"/>
      <c r="B108" s="365"/>
      <c r="C108" s="365"/>
      <c r="D108" s="365"/>
      <c r="E108" s="365"/>
      <c r="F108" s="366"/>
      <c r="G108" s="49" t="s">
        <v>460</v>
      </c>
      <c r="H108" s="377" t="s">
        <v>462</v>
      </c>
      <c r="I108" s="30"/>
      <c r="J108" s="378">
        <f>SUM(J109:J109)</f>
        <v>40910</v>
      </c>
      <c r="K108" s="378">
        <f>SUM(K109:K109)</f>
        <v>3000</v>
      </c>
      <c r="L108" s="286">
        <f t="shared" si="1"/>
        <v>7.3331703739916883</v>
      </c>
      <c r="M108" s="96"/>
    </row>
    <row r="109" spans="1:13" ht="34.5" customHeight="1" x14ac:dyDescent="0.25">
      <c r="A109" s="1"/>
      <c r="B109" s="365"/>
      <c r="C109" s="365"/>
      <c r="D109" s="365"/>
      <c r="E109" s="365"/>
      <c r="F109" s="366"/>
      <c r="G109" s="49" t="s">
        <v>2</v>
      </c>
      <c r="H109" s="379"/>
      <c r="I109" s="30">
        <v>200</v>
      </c>
      <c r="J109" s="378">
        <v>40910</v>
      </c>
      <c r="K109" s="378">
        <v>3000</v>
      </c>
      <c r="L109" s="286">
        <f t="shared" si="1"/>
        <v>7.3331703739916883</v>
      </c>
      <c r="M109" s="96"/>
    </row>
    <row r="110" spans="1:13" ht="34.5" customHeight="1" x14ac:dyDescent="0.25">
      <c r="A110" s="1"/>
      <c r="B110" s="371"/>
      <c r="C110" s="371"/>
      <c r="D110" s="371"/>
      <c r="E110" s="371"/>
      <c r="F110" s="372"/>
      <c r="G110" s="57" t="s">
        <v>470</v>
      </c>
      <c r="H110" s="379" t="s">
        <v>471</v>
      </c>
      <c r="I110" s="64"/>
      <c r="J110" s="378">
        <f t="shared" ref="J110:K112" si="2">SUM(J111:J111)</f>
        <v>2200000</v>
      </c>
      <c r="K110" s="378">
        <f t="shared" si="2"/>
        <v>0</v>
      </c>
      <c r="L110" s="286">
        <f t="shared" si="1"/>
        <v>0</v>
      </c>
      <c r="M110" s="96"/>
    </row>
    <row r="111" spans="1:13" ht="34.5" customHeight="1" x14ac:dyDescent="0.25">
      <c r="A111" s="1"/>
      <c r="B111" s="371"/>
      <c r="C111" s="371"/>
      <c r="D111" s="371"/>
      <c r="E111" s="371"/>
      <c r="F111" s="372"/>
      <c r="G111" s="57" t="s">
        <v>472</v>
      </c>
      <c r="H111" s="379" t="s">
        <v>473</v>
      </c>
      <c r="I111" s="64"/>
      <c r="J111" s="378">
        <f t="shared" si="2"/>
        <v>2200000</v>
      </c>
      <c r="K111" s="378">
        <f t="shared" si="2"/>
        <v>0</v>
      </c>
      <c r="L111" s="286">
        <f t="shared" si="1"/>
        <v>0</v>
      </c>
      <c r="M111" s="96"/>
    </row>
    <row r="112" spans="1:13" ht="34.5" customHeight="1" x14ac:dyDescent="0.25">
      <c r="A112" s="1"/>
      <c r="B112" s="371"/>
      <c r="C112" s="371"/>
      <c r="D112" s="371"/>
      <c r="E112" s="371"/>
      <c r="F112" s="372"/>
      <c r="G112" s="49" t="s">
        <v>474</v>
      </c>
      <c r="H112" s="377" t="s">
        <v>475</v>
      </c>
      <c r="I112" s="30"/>
      <c r="J112" s="378">
        <f t="shared" si="2"/>
        <v>2200000</v>
      </c>
      <c r="K112" s="378">
        <f t="shared" si="2"/>
        <v>0</v>
      </c>
      <c r="L112" s="286">
        <f t="shared" si="1"/>
        <v>0</v>
      </c>
      <c r="M112" s="96"/>
    </row>
    <row r="113" spans="1:13" ht="34.5" customHeight="1" x14ac:dyDescent="0.25">
      <c r="A113" s="1"/>
      <c r="B113" s="371"/>
      <c r="C113" s="371"/>
      <c r="D113" s="371"/>
      <c r="E113" s="371"/>
      <c r="F113" s="372"/>
      <c r="G113" s="49" t="s">
        <v>2</v>
      </c>
      <c r="H113" s="379"/>
      <c r="I113" s="30">
        <v>200</v>
      </c>
      <c r="J113" s="378">
        <v>2200000</v>
      </c>
      <c r="K113" s="378">
        <v>0</v>
      </c>
      <c r="L113" s="286">
        <f t="shared" si="1"/>
        <v>0</v>
      </c>
      <c r="M113" s="96"/>
    </row>
    <row r="114" spans="1:13" ht="63" x14ac:dyDescent="0.25">
      <c r="A114" s="1"/>
      <c r="B114" s="395" t="s">
        <v>48</v>
      </c>
      <c r="C114" s="395"/>
      <c r="D114" s="395"/>
      <c r="E114" s="395"/>
      <c r="F114" s="396"/>
      <c r="G114" s="61" t="s">
        <v>74</v>
      </c>
      <c r="H114" s="327" t="s">
        <v>136</v>
      </c>
      <c r="I114" s="65" t="s">
        <v>0</v>
      </c>
      <c r="J114" s="296">
        <f>SUM(J115+J175+J180+J185)</f>
        <v>234046867</v>
      </c>
      <c r="K114" s="296">
        <f>SUM(K115+K175+K180+K185)</f>
        <v>122424876</v>
      </c>
      <c r="L114" s="286">
        <f t="shared" si="1"/>
        <v>52.30784653058398</v>
      </c>
      <c r="M114" s="95"/>
    </row>
    <row r="115" spans="1:13" ht="63" x14ac:dyDescent="0.25">
      <c r="A115" s="1"/>
      <c r="B115" s="388" t="s">
        <v>47</v>
      </c>
      <c r="C115" s="388"/>
      <c r="D115" s="388"/>
      <c r="E115" s="388"/>
      <c r="F115" s="389"/>
      <c r="G115" s="148" t="s">
        <v>283</v>
      </c>
      <c r="H115" s="324" t="s">
        <v>137</v>
      </c>
      <c r="I115" s="64" t="s">
        <v>0</v>
      </c>
      <c r="J115" s="300">
        <f>SUM(J116+J163+J168+J172)</f>
        <v>231632867</v>
      </c>
      <c r="K115" s="300">
        <f>SUM(K116+K163+K168+K172)</f>
        <v>121289214</v>
      </c>
      <c r="L115" s="285">
        <f t="shared" si="1"/>
        <v>52.362696007212136</v>
      </c>
      <c r="M115" s="96"/>
    </row>
    <row r="116" spans="1:13" ht="78.75" x14ac:dyDescent="0.25">
      <c r="A116" s="1"/>
      <c r="B116" s="81"/>
      <c r="C116" s="81"/>
      <c r="D116" s="81"/>
      <c r="E116" s="81"/>
      <c r="F116" s="82"/>
      <c r="G116" s="122" t="s">
        <v>139</v>
      </c>
      <c r="H116" s="324" t="s">
        <v>138</v>
      </c>
      <c r="I116" s="62"/>
      <c r="J116" s="297">
        <f>SUM(J122+J125+J128+J131+J133+J135+J139+J142+J145+J148+J151+J155+J157+J159+J161+J117+J137+J120)</f>
        <v>147993930</v>
      </c>
      <c r="K116" s="297">
        <f>SUM(K122+K125+K128+K131+K133+K135+K139+K142+K145+K148+K151+K155+K157+K159+K161+K117+K137+K120)</f>
        <v>78455129</v>
      </c>
      <c r="L116" s="285">
        <f t="shared" si="1"/>
        <v>53.012396521938435</v>
      </c>
      <c r="M116" s="96"/>
    </row>
    <row r="117" spans="1:13" ht="47.25" x14ac:dyDescent="0.25">
      <c r="A117" s="1"/>
      <c r="B117" s="177"/>
      <c r="C117" s="177"/>
      <c r="D117" s="177"/>
      <c r="E117" s="177"/>
      <c r="F117" s="178"/>
      <c r="G117" s="179" t="s">
        <v>334</v>
      </c>
      <c r="H117" s="314" t="s">
        <v>335</v>
      </c>
      <c r="I117" s="62"/>
      <c r="J117" s="299">
        <f>SUM(J118:J119)</f>
        <v>380000</v>
      </c>
      <c r="K117" s="299">
        <f>SUM(K118:K119)</f>
        <v>221302</v>
      </c>
      <c r="L117" s="286">
        <f t="shared" si="1"/>
        <v>58.237368421052629</v>
      </c>
      <c r="M117" s="96"/>
    </row>
    <row r="118" spans="1:13" ht="33.75" customHeight="1" x14ac:dyDescent="0.25">
      <c r="A118" s="1"/>
      <c r="B118" s="208"/>
      <c r="C118" s="208"/>
      <c r="D118" s="208"/>
      <c r="E118" s="208"/>
      <c r="F118" s="209"/>
      <c r="G118" s="50" t="s">
        <v>2</v>
      </c>
      <c r="H118" s="316"/>
      <c r="I118" s="30">
        <v>200</v>
      </c>
      <c r="J118" s="298">
        <v>7100</v>
      </c>
      <c r="K118" s="298">
        <v>2902</v>
      </c>
      <c r="L118" s="286">
        <f t="shared" si="1"/>
        <v>40.87323943661972</v>
      </c>
      <c r="M118" s="96"/>
    </row>
    <row r="119" spans="1:13" ht="31.5" x14ac:dyDescent="0.25">
      <c r="A119" s="1"/>
      <c r="B119" s="177"/>
      <c r="C119" s="177"/>
      <c r="D119" s="177"/>
      <c r="E119" s="177"/>
      <c r="F119" s="178"/>
      <c r="G119" s="50" t="s">
        <v>5</v>
      </c>
      <c r="H119" s="325"/>
      <c r="I119" s="30">
        <v>300</v>
      </c>
      <c r="J119" s="298">
        <v>372900</v>
      </c>
      <c r="K119" s="298">
        <v>218400</v>
      </c>
      <c r="L119" s="286">
        <f t="shared" si="1"/>
        <v>58.567980691874496</v>
      </c>
      <c r="M119" s="96"/>
    </row>
    <row r="120" spans="1:13" ht="98.25" customHeight="1" x14ac:dyDescent="0.25">
      <c r="A120" s="1"/>
      <c r="B120" s="278"/>
      <c r="C120" s="278"/>
      <c r="D120" s="278"/>
      <c r="E120" s="278"/>
      <c r="F120" s="279"/>
      <c r="G120" s="176" t="s">
        <v>154</v>
      </c>
      <c r="H120" s="240" t="s">
        <v>447</v>
      </c>
      <c r="I120" s="30" t="s">
        <v>0</v>
      </c>
      <c r="J120" s="299">
        <f>SUM(J121:J121)</f>
        <v>23400000</v>
      </c>
      <c r="K120" s="299">
        <f>SUM(K121:K121)</f>
        <v>12517405</v>
      </c>
      <c r="L120" s="286">
        <f t="shared" ref="L120:L121" si="3">K120/J120%</f>
        <v>53.493183760683763</v>
      </c>
      <c r="M120" s="96"/>
    </row>
    <row r="121" spans="1:13" ht="31.5" x14ac:dyDescent="0.25">
      <c r="A121" s="1"/>
      <c r="B121" s="278"/>
      <c r="C121" s="278"/>
      <c r="D121" s="278"/>
      <c r="E121" s="278"/>
      <c r="F121" s="279"/>
      <c r="G121" s="51" t="s">
        <v>5</v>
      </c>
      <c r="H121" s="316" t="s">
        <v>0</v>
      </c>
      <c r="I121" s="30">
        <v>300</v>
      </c>
      <c r="J121" s="299">
        <v>23400000</v>
      </c>
      <c r="K121" s="299">
        <v>12517405</v>
      </c>
      <c r="L121" s="286">
        <f t="shared" si="3"/>
        <v>53.493183760683763</v>
      </c>
      <c r="M121" s="96"/>
    </row>
    <row r="122" spans="1:13" ht="63" x14ac:dyDescent="0.25">
      <c r="A122" s="1"/>
      <c r="B122" s="27"/>
      <c r="C122" s="27"/>
      <c r="D122" s="27"/>
      <c r="E122" s="27"/>
      <c r="F122" s="28"/>
      <c r="G122" s="54" t="s">
        <v>140</v>
      </c>
      <c r="H122" s="116" t="s">
        <v>141</v>
      </c>
      <c r="I122" s="30"/>
      <c r="J122" s="299">
        <f>SUM(J123:J124)</f>
        <v>185800</v>
      </c>
      <c r="K122" s="299">
        <f>SUM(K123:K124)</f>
        <v>41304</v>
      </c>
      <c r="L122" s="286">
        <f t="shared" si="1"/>
        <v>22.230355220667384</v>
      </c>
      <c r="M122" s="97"/>
    </row>
    <row r="123" spans="1:13" ht="36.75" customHeight="1" x14ac:dyDescent="0.25">
      <c r="A123" s="1"/>
      <c r="B123" s="142"/>
      <c r="C123" s="142"/>
      <c r="D123" s="142"/>
      <c r="E123" s="142"/>
      <c r="F123" s="143"/>
      <c r="G123" s="50" t="s">
        <v>2</v>
      </c>
      <c r="H123" s="316"/>
      <c r="I123" s="30">
        <v>200</v>
      </c>
      <c r="J123" s="302">
        <v>2750</v>
      </c>
      <c r="K123" s="302">
        <v>537</v>
      </c>
      <c r="L123" s="286">
        <f t="shared" si="1"/>
        <v>19.527272727272727</v>
      </c>
      <c r="M123" s="97"/>
    </row>
    <row r="124" spans="1:13" ht="31.5" x14ac:dyDescent="0.25">
      <c r="A124" s="1"/>
      <c r="B124" s="68"/>
      <c r="C124" s="68"/>
      <c r="D124" s="68"/>
      <c r="E124" s="68"/>
      <c r="F124" s="69"/>
      <c r="G124" s="50" t="s">
        <v>5</v>
      </c>
      <c r="H124" s="316" t="s">
        <v>0</v>
      </c>
      <c r="I124" s="30">
        <v>300</v>
      </c>
      <c r="J124" s="299">
        <v>183050</v>
      </c>
      <c r="K124" s="299">
        <v>40767</v>
      </c>
      <c r="L124" s="286">
        <f t="shared" si="1"/>
        <v>22.270964217426933</v>
      </c>
      <c r="M124" s="97"/>
    </row>
    <row r="125" spans="1:13" ht="78.75" x14ac:dyDescent="0.25">
      <c r="A125" s="1"/>
      <c r="B125" s="27"/>
      <c r="C125" s="27"/>
      <c r="D125" s="27"/>
      <c r="E125" s="27"/>
      <c r="F125" s="28"/>
      <c r="G125" s="175" t="s">
        <v>142</v>
      </c>
      <c r="H125" s="322" t="s">
        <v>143</v>
      </c>
      <c r="I125" s="30"/>
      <c r="J125" s="299">
        <f>SUM(J126:J127)</f>
        <v>2334112</v>
      </c>
      <c r="K125" s="299">
        <f>SUM(K126:K127)</f>
        <v>2319781</v>
      </c>
      <c r="L125" s="284">
        <f t="shared" si="1"/>
        <v>99.38601917988511</v>
      </c>
      <c r="M125" s="97"/>
    </row>
    <row r="126" spans="1:13" ht="35.25" customHeight="1" x14ac:dyDescent="0.25">
      <c r="A126" s="1"/>
      <c r="B126" s="142"/>
      <c r="C126" s="142"/>
      <c r="D126" s="142"/>
      <c r="E126" s="142"/>
      <c r="F126" s="143"/>
      <c r="G126" s="50" t="s">
        <v>2</v>
      </c>
      <c r="H126" s="316"/>
      <c r="I126" s="30">
        <v>200</v>
      </c>
      <c r="J126" s="302">
        <v>31940</v>
      </c>
      <c r="K126" s="302">
        <v>29882</v>
      </c>
      <c r="L126" s="286">
        <f t="shared" si="1"/>
        <v>93.556668753913598</v>
      </c>
      <c r="M126" s="97"/>
    </row>
    <row r="127" spans="1:13" ht="31.5" x14ac:dyDescent="0.25">
      <c r="A127" s="1"/>
      <c r="B127" s="41"/>
      <c r="C127" s="41"/>
      <c r="D127" s="41"/>
      <c r="E127" s="41"/>
      <c r="F127" s="42"/>
      <c r="G127" s="50" t="s">
        <v>5</v>
      </c>
      <c r="H127" s="316" t="s">
        <v>0</v>
      </c>
      <c r="I127" s="30">
        <v>300</v>
      </c>
      <c r="J127" s="299">
        <v>2302172</v>
      </c>
      <c r="K127" s="299">
        <v>2289899</v>
      </c>
      <c r="L127" s="287">
        <f t="shared" si="1"/>
        <v>99.466894741140095</v>
      </c>
      <c r="M127" s="97"/>
    </row>
    <row r="128" spans="1:13" ht="63" x14ac:dyDescent="0.25">
      <c r="A128" s="1"/>
      <c r="B128" s="383" t="s">
        <v>46</v>
      </c>
      <c r="C128" s="383"/>
      <c r="D128" s="383"/>
      <c r="E128" s="383"/>
      <c r="F128" s="384"/>
      <c r="G128" s="50" t="s">
        <v>144</v>
      </c>
      <c r="H128" s="319" t="s">
        <v>145</v>
      </c>
      <c r="I128" s="30" t="s">
        <v>0</v>
      </c>
      <c r="J128" s="299">
        <f>SUM(J129:J130)</f>
        <v>14012000</v>
      </c>
      <c r="K128" s="299">
        <f>SUM(K129:K130)</f>
        <v>7226568</v>
      </c>
      <c r="L128" s="286">
        <f t="shared" si="1"/>
        <v>51.574136454467599</v>
      </c>
      <c r="M128" s="97"/>
    </row>
    <row r="129" spans="1:13" ht="35.25" customHeight="1" x14ac:dyDescent="0.25">
      <c r="A129" s="1"/>
      <c r="B129" s="138"/>
      <c r="C129" s="138"/>
      <c r="D129" s="138"/>
      <c r="E129" s="138"/>
      <c r="F129" s="139"/>
      <c r="G129" s="50" t="s">
        <v>2</v>
      </c>
      <c r="H129" s="316"/>
      <c r="I129" s="30">
        <v>200</v>
      </c>
      <c r="J129" s="302">
        <v>460000</v>
      </c>
      <c r="K129" s="302">
        <v>95542</v>
      </c>
      <c r="L129" s="287">
        <f t="shared" si="1"/>
        <v>20.77</v>
      </c>
      <c r="M129" s="97"/>
    </row>
    <row r="130" spans="1:13" ht="31.5" x14ac:dyDescent="0.25">
      <c r="A130" s="1"/>
      <c r="B130" s="381">
        <v>500</v>
      </c>
      <c r="C130" s="381"/>
      <c r="D130" s="381"/>
      <c r="E130" s="381"/>
      <c r="F130" s="382"/>
      <c r="G130" s="50" t="s">
        <v>5</v>
      </c>
      <c r="H130" s="316" t="s">
        <v>0</v>
      </c>
      <c r="I130" s="30">
        <v>300</v>
      </c>
      <c r="J130" s="299">
        <v>13552000</v>
      </c>
      <c r="K130" s="299">
        <v>7131026</v>
      </c>
      <c r="L130" s="286">
        <f t="shared" si="1"/>
        <v>52.619731404958678</v>
      </c>
      <c r="M130" s="97"/>
    </row>
    <row r="131" spans="1:13" ht="126" x14ac:dyDescent="0.25">
      <c r="A131" s="1"/>
      <c r="B131" s="386" t="s">
        <v>45</v>
      </c>
      <c r="C131" s="386"/>
      <c r="D131" s="386"/>
      <c r="E131" s="386"/>
      <c r="F131" s="387"/>
      <c r="G131" s="175" t="s">
        <v>146</v>
      </c>
      <c r="H131" s="314" t="s">
        <v>147</v>
      </c>
      <c r="I131" s="30" t="s">
        <v>0</v>
      </c>
      <c r="J131" s="299">
        <f>SUM(J132)</f>
        <v>169100</v>
      </c>
      <c r="K131" s="299">
        <f>SUM(K132)</f>
        <v>0</v>
      </c>
      <c r="L131" s="286">
        <f t="shared" si="1"/>
        <v>0</v>
      </c>
      <c r="M131" s="97"/>
    </row>
    <row r="132" spans="1:13" ht="31.5" x14ac:dyDescent="0.25">
      <c r="A132" s="1"/>
      <c r="B132" s="381">
        <v>500</v>
      </c>
      <c r="C132" s="381"/>
      <c r="D132" s="381"/>
      <c r="E132" s="381"/>
      <c r="F132" s="382"/>
      <c r="G132" s="52" t="s">
        <v>5</v>
      </c>
      <c r="H132" s="313" t="s">
        <v>0</v>
      </c>
      <c r="I132" s="30">
        <v>300</v>
      </c>
      <c r="J132" s="299">
        <v>169100</v>
      </c>
      <c r="K132" s="299">
        <v>0</v>
      </c>
      <c r="L132" s="284">
        <f t="shared" si="1"/>
        <v>0</v>
      </c>
      <c r="M132" s="97"/>
    </row>
    <row r="133" spans="1:13" ht="110.25" x14ac:dyDescent="0.25">
      <c r="A133" s="1"/>
      <c r="B133" s="386" t="s">
        <v>44</v>
      </c>
      <c r="C133" s="386"/>
      <c r="D133" s="386"/>
      <c r="E133" s="386"/>
      <c r="F133" s="387"/>
      <c r="G133" s="167" t="s">
        <v>148</v>
      </c>
      <c r="H133" s="116" t="s">
        <v>149</v>
      </c>
      <c r="I133" s="30" t="s">
        <v>0</v>
      </c>
      <c r="J133" s="299">
        <f>SUM(J134)</f>
        <v>8209000</v>
      </c>
      <c r="K133" s="299">
        <f>SUM(K134)</f>
        <v>3608516</v>
      </c>
      <c r="L133" s="291">
        <f t="shared" si="1"/>
        <v>43.958046047021561</v>
      </c>
      <c r="M133" s="97"/>
    </row>
    <row r="134" spans="1:13" ht="31.5" x14ac:dyDescent="0.25">
      <c r="A134" s="1"/>
      <c r="B134" s="381">
        <v>500</v>
      </c>
      <c r="C134" s="381"/>
      <c r="D134" s="381"/>
      <c r="E134" s="381"/>
      <c r="F134" s="382"/>
      <c r="G134" s="50" t="s">
        <v>5</v>
      </c>
      <c r="H134" s="316" t="s">
        <v>0</v>
      </c>
      <c r="I134" s="30">
        <v>300</v>
      </c>
      <c r="J134" s="299">
        <v>8209000</v>
      </c>
      <c r="K134" s="299">
        <v>3608516</v>
      </c>
      <c r="L134" s="286">
        <f t="shared" si="1"/>
        <v>43.958046047021561</v>
      </c>
      <c r="M134" s="97"/>
    </row>
    <row r="135" spans="1:13" ht="94.5" x14ac:dyDescent="0.25">
      <c r="A135" s="1"/>
      <c r="B135" s="386" t="s">
        <v>43</v>
      </c>
      <c r="C135" s="386"/>
      <c r="D135" s="386"/>
      <c r="E135" s="386"/>
      <c r="F135" s="387"/>
      <c r="G135" s="107" t="s">
        <v>150</v>
      </c>
      <c r="H135" s="319" t="s">
        <v>151</v>
      </c>
      <c r="I135" s="30" t="s">
        <v>0</v>
      </c>
      <c r="J135" s="299">
        <f>SUM(J136)</f>
        <v>869000</v>
      </c>
      <c r="K135" s="299">
        <f>SUM(K136)</f>
        <v>461864</v>
      </c>
      <c r="L135" s="286">
        <f t="shared" si="1"/>
        <v>53.148906789413118</v>
      </c>
      <c r="M135" s="97"/>
    </row>
    <row r="136" spans="1:13" ht="31.5" x14ac:dyDescent="0.25">
      <c r="A136" s="1"/>
      <c r="B136" s="381">
        <v>500</v>
      </c>
      <c r="C136" s="381"/>
      <c r="D136" s="381"/>
      <c r="E136" s="381"/>
      <c r="F136" s="382"/>
      <c r="G136" s="50" t="s">
        <v>5</v>
      </c>
      <c r="H136" s="316" t="s">
        <v>0</v>
      </c>
      <c r="I136" s="30">
        <v>300</v>
      </c>
      <c r="J136" s="299">
        <v>869000</v>
      </c>
      <c r="K136" s="299">
        <v>461864</v>
      </c>
      <c r="L136" s="290">
        <f t="shared" si="1"/>
        <v>53.148906789413118</v>
      </c>
      <c r="M136" s="97"/>
    </row>
    <row r="137" spans="1:13" ht="94.5" x14ac:dyDescent="0.25">
      <c r="A137" s="1"/>
      <c r="B137" s="210"/>
      <c r="C137" s="210"/>
      <c r="D137" s="210"/>
      <c r="E137" s="210"/>
      <c r="F137" s="211"/>
      <c r="G137" s="49" t="s">
        <v>360</v>
      </c>
      <c r="H137" s="313" t="s">
        <v>361</v>
      </c>
      <c r="I137" s="30"/>
      <c r="J137" s="299">
        <f>SUM(J138)</f>
        <v>5458000</v>
      </c>
      <c r="K137" s="299">
        <f>SUM(K138)</f>
        <v>4101858</v>
      </c>
      <c r="L137" s="286">
        <f t="shared" si="1"/>
        <v>75.153133015756694</v>
      </c>
      <c r="M137" s="97"/>
    </row>
    <row r="138" spans="1:13" ht="31.5" x14ac:dyDescent="0.25">
      <c r="A138" s="1"/>
      <c r="B138" s="210"/>
      <c r="C138" s="210"/>
      <c r="D138" s="210"/>
      <c r="E138" s="210"/>
      <c r="F138" s="211"/>
      <c r="G138" s="49" t="s">
        <v>5</v>
      </c>
      <c r="H138" s="313" t="s">
        <v>0</v>
      </c>
      <c r="I138" s="30">
        <v>300</v>
      </c>
      <c r="J138" s="299">
        <v>5458000</v>
      </c>
      <c r="K138" s="299">
        <v>4101858</v>
      </c>
      <c r="L138" s="286">
        <f t="shared" si="1"/>
        <v>75.153133015756694</v>
      </c>
      <c r="M138" s="97"/>
    </row>
    <row r="139" spans="1:13" ht="63" x14ac:dyDescent="0.25">
      <c r="A139" s="1"/>
      <c r="B139" s="386" t="s">
        <v>42</v>
      </c>
      <c r="C139" s="386"/>
      <c r="D139" s="386"/>
      <c r="E139" s="386"/>
      <c r="F139" s="387"/>
      <c r="G139" s="50" t="s">
        <v>152</v>
      </c>
      <c r="H139" s="116" t="s">
        <v>394</v>
      </c>
      <c r="I139" s="30" t="s">
        <v>0</v>
      </c>
      <c r="J139" s="299">
        <f>SUM(J140:J141)</f>
        <v>10107000</v>
      </c>
      <c r="K139" s="299">
        <f>SUM(K140:K141)</f>
        <v>5364791</v>
      </c>
      <c r="L139" s="286">
        <f t="shared" si="1"/>
        <v>53.079954486989216</v>
      </c>
      <c r="M139" s="97"/>
    </row>
    <row r="140" spans="1:13" ht="47.25" x14ac:dyDescent="0.25">
      <c r="A140" s="1"/>
      <c r="B140" s="140"/>
      <c r="C140" s="140"/>
      <c r="D140" s="140"/>
      <c r="E140" s="140"/>
      <c r="F140" s="141"/>
      <c r="G140" s="50" t="s">
        <v>2</v>
      </c>
      <c r="H140" s="316"/>
      <c r="I140" s="30">
        <v>200</v>
      </c>
      <c r="J140" s="299">
        <v>331000</v>
      </c>
      <c r="K140" s="299">
        <v>72910</v>
      </c>
      <c r="L140" s="286">
        <f t="shared" si="1"/>
        <v>22.027190332326285</v>
      </c>
      <c r="M140" s="97"/>
    </row>
    <row r="141" spans="1:13" ht="31.5" x14ac:dyDescent="0.25">
      <c r="A141" s="1"/>
      <c r="B141" s="381">
        <v>500</v>
      </c>
      <c r="C141" s="381"/>
      <c r="D141" s="381"/>
      <c r="E141" s="381"/>
      <c r="F141" s="382"/>
      <c r="G141" s="50" t="s">
        <v>5</v>
      </c>
      <c r="H141" s="316" t="s">
        <v>0</v>
      </c>
      <c r="I141" s="30">
        <v>300</v>
      </c>
      <c r="J141" s="299">
        <v>9776000</v>
      </c>
      <c r="K141" s="299">
        <v>5291881</v>
      </c>
      <c r="L141" s="286">
        <f t="shared" si="1"/>
        <v>54.131352291325697</v>
      </c>
      <c r="M141" s="97"/>
    </row>
    <row r="142" spans="1:13" ht="78.75" x14ac:dyDescent="0.25">
      <c r="A142" s="1"/>
      <c r="B142" s="386" t="s">
        <v>41</v>
      </c>
      <c r="C142" s="386"/>
      <c r="D142" s="386"/>
      <c r="E142" s="386"/>
      <c r="F142" s="387"/>
      <c r="G142" s="176" t="s">
        <v>153</v>
      </c>
      <c r="H142" s="116" t="s">
        <v>395</v>
      </c>
      <c r="I142" s="30" t="s">
        <v>0</v>
      </c>
      <c r="J142" s="299">
        <f>SUM(J143:J144)</f>
        <v>19552000</v>
      </c>
      <c r="K142" s="299">
        <f>SUM(K143:K144)</f>
        <v>9534755</v>
      </c>
      <c r="L142" s="286">
        <f t="shared" si="1"/>
        <v>48.76613645662848</v>
      </c>
      <c r="M142" s="97"/>
    </row>
    <row r="143" spans="1:13" ht="36.75" customHeight="1" x14ac:dyDescent="0.25">
      <c r="A143" s="1"/>
      <c r="B143" s="140"/>
      <c r="C143" s="140"/>
      <c r="D143" s="140"/>
      <c r="E143" s="140"/>
      <c r="F143" s="141"/>
      <c r="G143" s="50" t="s">
        <v>2</v>
      </c>
      <c r="H143" s="316"/>
      <c r="I143" s="30">
        <v>200</v>
      </c>
      <c r="J143" s="299">
        <v>641000</v>
      </c>
      <c r="K143" s="299">
        <v>149890</v>
      </c>
      <c r="L143" s="287">
        <f t="shared" si="1"/>
        <v>23.383775351014041</v>
      </c>
      <c r="M143" s="97"/>
    </row>
    <row r="144" spans="1:13" ht="31.5" x14ac:dyDescent="0.25">
      <c r="A144" s="1"/>
      <c r="B144" s="381">
        <v>500</v>
      </c>
      <c r="C144" s="381"/>
      <c r="D144" s="381"/>
      <c r="E144" s="381"/>
      <c r="F144" s="382"/>
      <c r="G144" s="50" t="s">
        <v>5</v>
      </c>
      <c r="H144" s="321" t="s">
        <v>0</v>
      </c>
      <c r="I144" s="30">
        <v>300</v>
      </c>
      <c r="J144" s="299">
        <v>18911000</v>
      </c>
      <c r="K144" s="299">
        <v>9384865</v>
      </c>
      <c r="L144" s="286">
        <f t="shared" si="1"/>
        <v>49.6264872296547</v>
      </c>
      <c r="M144" s="97"/>
    </row>
    <row r="145" spans="1:13" ht="94.5" x14ac:dyDescent="0.25">
      <c r="A145" s="1"/>
      <c r="B145" s="386" t="s">
        <v>40</v>
      </c>
      <c r="C145" s="386"/>
      <c r="D145" s="386"/>
      <c r="E145" s="386"/>
      <c r="F145" s="387"/>
      <c r="G145" s="229" t="s">
        <v>155</v>
      </c>
      <c r="H145" s="328" t="s">
        <v>396</v>
      </c>
      <c r="I145" s="30" t="s">
        <v>0</v>
      </c>
      <c r="J145" s="299">
        <f>SUM(J146:J147)</f>
        <v>28036000</v>
      </c>
      <c r="K145" s="299">
        <f>SUM(K146:K147)</f>
        <v>15747138</v>
      </c>
      <c r="L145" s="286">
        <f t="shared" si="1"/>
        <v>56.167563133114569</v>
      </c>
      <c r="M145" s="97"/>
    </row>
    <row r="146" spans="1:13" ht="39" customHeight="1" x14ac:dyDescent="0.25">
      <c r="A146" s="1"/>
      <c r="B146" s="140"/>
      <c r="C146" s="140"/>
      <c r="D146" s="140"/>
      <c r="E146" s="140"/>
      <c r="F146" s="141"/>
      <c r="G146" s="50" t="s">
        <v>2</v>
      </c>
      <c r="H146" s="316"/>
      <c r="I146" s="30">
        <v>200</v>
      </c>
      <c r="J146" s="299">
        <v>919000</v>
      </c>
      <c r="K146" s="299">
        <v>245937</v>
      </c>
      <c r="L146" s="286">
        <f t="shared" si="1"/>
        <v>26.761371055495104</v>
      </c>
      <c r="M146" s="97"/>
    </row>
    <row r="147" spans="1:13" ht="31.5" x14ac:dyDescent="0.25">
      <c r="A147" s="1"/>
      <c r="B147" s="381">
        <v>500</v>
      </c>
      <c r="C147" s="381"/>
      <c r="D147" s="381"/>
      <c r="E147" s="381"/>
      <c r="F147" s="382"/>
      <c r="G147" s="50" t="s">
        <v>5</v>
      </c>
      <c r="H147" s="313" t="s">
        <v>0</v>
      </c>
      <c r="I147" s="30">
        <v>300</v>
      </c>
      <c r="J147" s="299">
        <v>27117000</v>
      </c>
      <c r="K147" s="299">
        <v>15501201</v>
      </c>
      <c r="L147" s="286">
        <f t="shared" si="1"/>
        <v>57.164144263745989</v>
      </c>
      <c r="M147" s="97"/>
    </row>
    <row r="148" spans="1:13" ht="16.5" x14ac:dyDescent="0.25">
      <c r="A148" s="1"/>
      <c r="B148" s="386" t="s">
        <v>39</v>
      </c>
      <c r="C148" s="386"/>
      <c r="D148" s="386"/>
      <c r="E148" s="386"/>
      <c r="F148" s="387"/>
      <c r="G148" s="58" t="s">
        <v>156</v>
      </c>
      <c r="H148" s="116" t="s">
        <v>397</v>
      </c>
      <c r="I148" s="30" t="s">
        <v>0</v>
      </c>
      <c r="J148" s="299">
        <f>SUM(J149:J150)</f>
        <v>8828000</v>
      </c>
      <c r="K148" s="299">
        <f>SUM(K149:K150)</f>
        <v>4658371</v>
      </c>
      <c r="L148" s="284">
        <f t="shared" si="1"/>
        <v>52.768135478024469</v>
      </c>
      <c r="M148" s="97"/>
    </row>
    <row r="149" spans="1:13" ht="35.25" customHeight="1" x14ac:dyDescent="0.25">
      <c r="A149" s="1"/>
      <c r="B149" s="140"/>
      <c r="C149" s="140"/>
      <c r="D149" s="140"/>
      <c r="E149" s="140"/>
      <c r="F149" s="141"/>
      <c r="G149" s="50" t="s">
        <v>2</v>
      </c>
      <c r="H149" s="316"/>
      <c r="I149" s="30">
        <v>200</v>
      </c>
      <c r="J149" s="299">
        <v>132000</v>
      </c>
      <c r="K149" s="299">
        <v>60396</v>
      </c>
      <c r="L149" s="284">
        <f t="shared" si="1"/>
        <v>45.754545454545458</v>
      </c>
      <c r="M149" s="97"/>
    </row>
    <row r="150" spans="1:13" ht="31.5" x14ac:dyDescent="0.25">
      <c r="A150" s="1"/>
      <c r="B150" s="381">
        <v>500</v>
      </c>
      <c r="C150" s="381"/>
      <c r="D150" s="381"/>
      <c r="E150" s="381"/>
      <c r="F150" s="382"/>
      <c r="G150" s="51" t="s">
        <v>5</v>
      </c>
      <c r="H150" s="313" t="s">
        <v>0</v>
      </c>
      <c r="I150" s="30">
        <v>300</v>
      </c>
      <c r="J150" s="299">
        <v>8696000</v>
      </c>
      <c r="K150" s="299">
        <v>4597975</v>
      </c>
      <c r="L150" s="284">
        <f t="shared" si="1"/>
        <v>52.874597516099357</v>
      </c>
      <c r="M150" s="97"/>
    </row>
    <row r="151" spans="1:13" ht="63" x14ac:dyDescent="0.25">
      <c r="A151" s="1"/>
      <c r="B151" s="386" t="s">
        <v>38</v>
      </c>
      <c r="C151" s="386"/>
      <c r="D151" s="386"/>
      <c r="E151" s="386"/>
      <c r="F151" s="387"/>
      <c r="G151" s="108" t="s">
        <v>157</v>
      </c>
      <c r="H151" s="116" t="s">
        <v>398</v>
      </c>
      <c r="I151" s="30" t="s">
        <v>0</v>
      </c>
      <c r="J151" s="299">
        <f>SUM(J152:J154)</f>
        <v>8857000</v>
      </c>
      <c r="K151" s="299">
        <f>SUM(K152:K154)</f>
        <v>4124008</v>
      </c>
      <c r="L151" s="284">
        <f t="shared" si="1"/>
        <v>46.56213164728463</v>
      </c>
      <c r="M151" s="97"/>
    </row>
    <row r="152" spans="1:13" ht="99.75" customHeight="1" x14ac:dyDescent="0.25">
      <c r="A152" s="1"/>
      <c r="B152" s="7"/>
      <c r="C152" s="7"/>
      <c r="D152" s="7"/>
      <c r="E152" s="7"/>
      <c r="F152" s="8"/>
      <c r="G152" s="49" t="s">
        <v>3</v>
      </c>
      <c r="H152" s="318" t="s">
        <v>0</v>
      </c>
      <c r="I152" s="30">
        <v>100</v>
      </c>
      <c r="J152" s="299">
        <v>6971000</v>
      </c>
      <c r="K152" s="299">
        <v>3588546</v>
      </c>
      <c r="L152" s="284">
        <f t="shared" si="1"/>
        <v>51.478209726007748</v>
      </c>
      <c r="M152" s="97"/>
    </row>
    <row r="153" spans="1:13" ht="36" customHeight="1" x14ac:dyDescent="0.25">
      <c r="A153" s="1"/>
      <c r="B153" s="7"/>
      <c r="C153" s="7"/>
      <c r="D153" s="7"/>
      <c r="E153" s="7"/>
      <c r="F153" s="8"/>
      <c r="G153" s="50" t="s">
        <v>2</v>
      </c>
      <c r="H153" s="316"/>
      <c r="I153" s="30">
        <v>200</v>
      </c>
      <c r="J153" s="299">
        <v>1883000</v>
      </c>
      <c r="K153" s="299">
        <v>533889</v>
      </c>
      <c r="L153" s="284">
        <f t="shared" si="1"/>
        <v>28.353106744556559</v>
      </c>
      <c r="M153" s="97"/>
    </row>
    <row r="154" spans="1:13" ht="16.5" x14ac:dyDescent="0.25">
      <c r="A154" s="1"/>
      <c r="B154" s="381">
        <v>500</v>
      </c>
      <c r="C154" s="381"/>
      <c r="D154" s="381"/>
      <c r="E154" s="381"/>
      <c r="F154" s="382"/>
      <c r="G154" s="50" t="s">
        <v>1</v>
      </c>
      <c r="H154" s="316" t="s">
        <v>0</v>
      </c>
      <c r="I154" s="30">
        <v>800</v>
      </c>
      <c r="J154" s="299">
        <v>3000</v>
      </c>
      <c r="K154" s="299">
        <v>1573</v>
      </c>
      <c r="L154" s="284">
        <f t="shared" si="1"/>
        <v>52.43333333333333</v>
      </c>
      <c r="M154" s="97"/>
    </row>
    <row r="155" spans="1:13" ht="47.25" x14ac:dyDescent="0.25">
      <c r="A155" s="1"/>
      <c r="B155" s="85"/>
      <c r="C155" s="85"/>
      <c r="D155" s="85"/>
      <c r="E155" s="85"/>
      <c r="F155" s="86"/>
      <c r="G155" s="107" t="s">
        <v>158</v>
      </c>
      <c r="H155" s="322" t="s">
        <v>399</v>
      </c>
      <c r="I155" s="30" t="s">
        <v>0</v>
      </c>
      <c r="J155" s="299">
        <f>SUM(J156)</f>
        <v>16744000</v>
      </c>
      <c r="K155" s="299">
        <f>SUM(K156)</f>
        <v>8134990</v>
      </c>
      <c r="L155" s="284">
        <f t="shared" si="1"/>
        <v>48.584507883420926</v>
      </c>
      <c r="M155" s="97"/>
    </row>
    <row r="156" spans="1:13" ht="31.5" x14ac:dyDescent="0.25">
      <c r="A156" s="1"/>
      <c r="B156" s="85"/>
      <c r="C156" s="85"/>
      <c r="D156" s="85"/>
      <c r="E156" s="85"/>
      <c r="F156" s="86"/>
      <c r="G156" s="50" t="s">
        <v>5</v>
      </c>
      <c r="H156" s="316" t="s">
        <v>0</v>
      </c>
      <c r="I156" s="30">
        <v>300</v>
      </c>
      <c r="J156" s="299">
        <v>16744000</v>
      </c>
      <c r="K156" s="299">
        <v>8134990</v>
      </c>
      <c r="L156" s="286">
        <f t="shared" si="1"/>
        <v>48.584507883420926</v>
      </c>
      <c r="M156" s="97"/>
    </row>
    <row r="157" spans="1:13" ht="94.5" x14ac:dyDescent="0.25">
      <c r="A157" s="1"/>
      <c r="B157" s="227"/>
      <c r="C157" s="227"/>
      <c r="D157" s="227"/>
      <c r="E157" s="227"/>
      <c r="F157" s="228"/>
      <c r="G157" s="51" t="s">
        <v>320</v>
      </c>
      <c r="H157" s="316" t="s">
        <v>400</v>
      </c>
      <c r="I157" s="30"/>
      <c r="J157" s="299">
        <f>SUM(J158)</f>
        <v>391000</v>
      </c>
      <c r="K157" s="299">
        <f>SUM(K158)</f>
        <v>167045</v>
      </c>
      <c r="L157" s="286">
        <f t="shared" si="1"/>
        <v>42.722506393861892</v>
      </c>
      <c r="M157" s="97"/>
    </row>
    <row r="158" spans="1:13" ht="36.75" customHeight="1" x14ac:dyDescent="0.25">
      <c r="A158" s="1"/>
      <c r="B158" s="227"/>
      <c r="C158" s="227"/>
      <c r="D158" s="227"/>
      <c r="E158" s="227"/>
      <c r="F158" s="228"/>
      <c r="G158" s="50" t="s">
        <v>2</v>
      </c>
      <c r="H158" s="316"/>
      <c r="I158" s="30">
        <v>200</v>
      </c>
      <c r="J158" s="299">
        <v>391000</v>
      </c>
      <c r="K158" s="299">
        <v>167045</v>
      </c>
      <c r="L158" s="286">
        <f t="shared" si="1"/>
        <v>42.722506393861892</v>
      </c>
      <c r="M158" s="97"/>
    </row>
    <row r="159" spans="1:13" ht="94.5" x14ac:dyDescent="0.25">
      <c r="A159" s="1"/>
      <c r="B159" s="227"/>
      <c r="C159" s="227"/>
      <c r="D159" s="227"/>
      <c r="E159" s="227"/>
      <c r="F159" s="228"/>
      <c r="G159" s="50" t="s">
        <v>321</v>
      </c>
      <c r="H159" s="316" t="s">
        <v>401</v>
      </c>
      <c r="I159" s="30"/>
      <c r="J159" s="299">
        <f>SUM(J160)</f>
        <v>7051</v>
      </c>
      <c r="K159" s="299">
        <f>SUM(K160)</f>
        <v>3765</v>
      </c>
      <c r="L159" s="286">
        <f t="shared" si="1"/>
        <v>53.396681321798326</v>
      </c>
      <c r="M159" s="97"/>
    </row>
    <row r="160" spans="1:13" ht="33.75" customHeight="1" x14ac:dyDescent="0.25">
      <c r="A160" s="1"/>
      <c r="B160" s="227"/>
      <c r="C160" s="227"/>
      <c r="D160" s="227"/>
      <c r="E160" s="227"/>
      <c r="F160" s="228"/>
      <c r="G160" s="50" t="s">
        <v>2</v>
      </c>
      <c r="H160" s="316"/>
      <c r="I160" s="30">
        <v>200</v>
      </c>
      <c r="J160" s="299">
        <v>7051</v>
      </c>
      <c r="K160" s="299">
        <v>3765</v>
      </c>
      <c r="L160" s="286">
        <f t="shared" si="1"/>
        <v>53.396681321798326</v>
      </c>
      <c r="M160" s="97"/>
    </row>
    <row r="161" spans="1:13" ht="63" x14ac:dyDescent="0.25">
      <c r="A161" s="1"/>
      <c r="B161" s="238"/>
      <c r="C161" s="238"/>
      <c r="D161" s="238"/>
      <c r="E161" s="238"/>
      <c r="F161" s="239"/>
      <c r="G161" s="50" t="s">
        <v>322</v>
      </c>
      <c r="H161" s="316" t="s">
        <v>323</v>
      </c>
      <c r="I161" s="30"/>
      <c r="J161" s="299">
        <f>SUM(J162)</f>
        <v>454867</v>
      </c>
      <c r="K161" s="299">
        <f>SUM(K162)</f>
        <v>221668</v>
      </c>
      <c r="L161" s="286">
        <f t="shared" si="1"/>
        <v>48.732486638951606</v>
      </c>
      <c r="M161" s="97"/>
    </row>
    <row r="162" spans="1:13" ht="31.5" x14ac:dyDescent="0.25">
      <c r="A162" s="1"/>
      <c r="B162" s="238"/>
      <c r="C162" s="238"/>
      <c r="D162" s="238"/>
      <c r="E162" s="238"/>
      <c r="F162" s="239"/>
      <c r="G162" s="51" t="s">
        <v>5</v>
      </c>
      <c r="H162" s="316" t="s">
        <v>0</v>
      </c>
      <c r="I162" s="30">
        <v>300</v>
      </c>
      <c r="J162" s="299">
        <v>454867</v>
      </c>
      <c r="K162" s="299">
        <v>221668</v>
      </c>
      <c r="L162" s="286">
        <f t="shared" si="1"/>
        <v>48.732486638951606</v>
      </c>
      <c r="M162" s="97"/>
    </row>
    <row r="163" spans="1:13" ht="63" x14ac:dyDescent="0.25">
      <c r="A163" s="1"/>
      <c r="B163" s="85"/>
      <c r="C163" s="85"/>
      <c r="D163" s="85"/>
      <c r="E163" s="85"/>
      <c r="F163" s="86"/>
      <c r="G163" s="55" t="s">
        <v>159</v>
      </c>
      <c r="H163" s="121" t="s">
        <v>160</v>
      </c>
      <c r="I163" s="64"/>
      <c r="J163" s="300">
        <f>SUM(J166+J164)</f>
        <v>79831237</v>
      </c>
      <c r="K163" s="300">
        <f>SUM(K166+K164)</f>
        <v>40564855</v>
      </c>
      <c r="L163" s="285">
        <f t="shared" si="1"/>
        <v>50.81326123006211</v>
      </c>
      <c r="M163" s="97"/>
    </row>
    <row r="164" spans="1:13" ht="63" x14ac:dyDescent="0.25">
      <c r="A164" s="1"/>
      <c r="B164" s="258"/>
      <c r="C164" s="258"/>
      <c r="D164" s="258"/>
      <c r="E164" s="258"/>
      <c r="F164" s="259"/>
      <c r="G164" s="50" t="s">
        <v>426</v>
      </c>
      <c r="H164" s="315" t="s">
        <v>427</v>
      </c>
      <c r="I164" s="30"/>
      <c r="J164" s="299">
        <f>SUM(J165)</f>
        <v>1504400</v>
      </c>
      <c r="K164" s="299">
        <f>SUM(K165)</f>
        <v>1450400</v>
      </c>
      <c r="L164" s="286">
        <f t="shared" si="1"/>
        <v>96.410529114597182</v>
      </c>
      <c r="M164" s="97"/>
    </row>
    <row r="165" spans="1:13" ht="63" x14ac:dyDescent="0.25">
      <c r="A165" s="1"/>
      <c r="B165" s="258"/>
      <c r="C165" s="258"/>
      <c r="D165" s="258"/>
      <c r="E165" s="258"/>
      <c r="F165" s="259"/>
      <c r="G165" s="50" t="s">
        <v>4</v>
      </c>
      <c r="H165" s="315"/>
      <c r="I165" s="30">
        <v>600</v>
      </c>
      <c r="J165" s="299">
        <v>1504400</v>
      </c>
      <c r="K165" s="299">
        <v>1450400</v>
      </c>
      <c r="L165" s="286">
        <f t="shared" si="1"/>
        <v>96.410529114597182</v>
      </c>
      <c r="M165" s="97"/>
    </row>
    <row r="166" spans="1:13" ht="126.75" customHeight="1" x14ac:dyDescent="0.25">
      <c r="A166" s="1"/>
      <c r="B166" s="85"/>
      <c r="C166" s="85"/>
      <c r="D166" s="85"/>
      <c r="E166" s="85"/>
      <c r="F166" s="86"/>
      <c r="G166" s="167" t="s">
        <v>161</v>
      </c>
      <c r="H166" s="128" t="s">
        <v>402</v>
      </c>
      <c r="I166" s="30"/>
      <c r="J166" s="299">
        <f>SUM(J167)</f>
        <v>78326837</v>
      </c>
      <c r="K166" s="299">
        <f>SUM(K167)</f>
        <v>39114455</v>
      </c>
      <c r="L166" s="286">
        <f t="shared" si="1"/>
        <v>49.937488220033707</v>
      </c>
      <c r="M166" s="97"/>
    </row>
    <row r="167" spans="1:13" ht="63" x14ac:dyDescent="0.25">
      <c r="A167" s="1"/>
      <c r="B167" s="85"/>
      <c r="C167" s="85"/>
      <c r="D167" s="85"/>
      <c r="E167" s="85"/>
      <c r="F167" s="86"/>
      <c r="G167" s="50" t="s">
        <v>4</v>
      </c>
      <c r="H167" s="315"/>
      <c r="I167" s="30">
        <v>600</v>
      </c>
      <c r="J167" s="299">
        <v>78326837</v>
      </c>
      <c r="K167" s="299">
        <v>39114455</v>
      </c>
      <c r="L167" s="286">
        <f t="shared" si="1"/>
        <v>49.937488220033707</v>
      </c>
      <c r="M167" s="97"/>
    </row>
    <row r="168" spans="1:13" ht="63" x14ac:dyDescent="0.25">
      <c r="A168" s="1"/>
      <c r="B168" s="85"/>
      <c r="C168" s="85"/>
      <c r="D168" s="85"/>
      <c r="E168" s="85"/>
      <c r="F168" s="86"/>
      <c r="G168" s="89" t="s">
        <v>162</v>
      </c>
      <c r="H168" s="121" t="s">
        <v>163</v>
      </c>
      <c r="I168" s="64"/>
      <c r="J168" s="300">
        <f>SUM(J169)</f>
        <v>3689700</v>
      </c>
      <c r="K168" s="300">
        <f>SUM(K169)</f>
        <v>2199927</v>
      </c>
      <c r="L168" s="285">
        <f t="shared" si="1"/>
        <v>59.623465322383936</v>
      </c>
      <c r="M168" s="96"/>
    </row>
    <row r="169" spans="1:13" ht="31.5" x14ac:dyDescent="0.25">
      <c r="A169" s="1"/>
      <c r="B169" s="386" t="s">
        <v>37</v>
      </c>
      <c r="C169" s="386"/>
      <c r="D169" s="386"/>
      <c r="E169" s="386"/>
      <c r="F169" s="387"/>
      <c r="G169" s="108" t="s">
        <v>164</v>
      </c>
      <c r="H169" s="319" t="s">
        <v>165</v>
      </c>
      <c r="I169" s="30" t="s">
        <v>0</v>
      </c>
      <c r="J169" s="299">
        <f>SUM(J170:J171)</f>
        <v>3689700</v>
      </c>
      <c r="K169" s="299">
        <f>SUM(K170:K171)</f>
        <v>2199927</v>
      </c>
      <c r="L169" s="286">
        <f t="shared" si="1"/>
        <v>59.623465322383936</v>
      </c>
      <c r="M169" s="96"/>
    </row>
    <row r="170" spans="1:13" ht="33.75" customHeight="1" x14ac:dyDescent="0.25">
      <c r="A170" s="1"/>
      <c r="B170" s="140"/>
      <c r="C170" s="140"/>
      <c r="D170" s="140"/>
      <c r="E170" s="140"/>
      <c r="F170" s="141"/>
      <c r="G170" s="50" t="s">
        <v>2</v>
      </c>
      <c r="H170" s="316"/>
      <c r="I170" s="30">
        <v>200</v>
      </c>
      <c r="J170" s="299">
        <v>57287</v>
      </c>
      <c r="K170" s="299">
        <v>29073</v>
      </c>
      <c r="L170" s="286">
        <f t="shared" si="1"/>
        <v>50.749733796498333</v>
      </c>
      <c r="M170" s="96"/>
    </row>
    <row r="171" spans="1:13" ht="31.5" x14ac:dyDescent="0.25">
      <c r="A171" s="1"/>
      <c r="B171" s="381">
        <v>500</v>
      </c>
      <c r="C171" s="381"/>
      <c r="D171" s="381"/>
      <c r="E171" s="381"/>
      <c r="F171" s="382"/>
      <c r="G171" s="50" t="s">
        <v>5</v>
      </c>
      <c r="H171" s="316" t="s">
        <v>0</v>
      </c>
      <c r="I171" s="30">
        <v>300</v>
      </c>
      <c r="J171" s="299">
        <v>3632413</v>
      </c>
      <c r="K171" s="299">
        <v>2170854</v>
      </c>
      <c r="L171" s="286">
        <f t="shared" si="1"/>
        <v>59.76341346647532</v>
      </c>
      <c r="M171" s="97"/>
    </row>
    <row r="172" spans="1:13" ht="47.25" x14ac:dyDescent="0.25">
      <c r="A172" s="1"/>
      <c r="B172" s="85"/>
      <c r="C172" s="85"/>
      <c r="D172" s="85"/>
      <c r="E172" s="85"/>
      <c r="F172" s="86"/>
      <c r="G172" s="89" t="s">
        <v>166</v>
      </c>
      <c r="H172" s="312" t="s">
        <v>167</v>
      </c>
      <c r="I172" s="30"/>
      <c r="J172" s="300">
        <f>SUM(J173)</f>
        <v>118000</v>
      </c>
      <c r="K172" s="300">
        <f>SUM(K173)</f>
        <v>69303</v>
      </c>
      <c r="L172" s="286">
        <f t="shared" si="1"/>
        <v>58.731355932203392</v>
      </c>
      <c r="M172" s="96"/>
    </row>
    <row r="173" spans="1:13" ht="31.5" x14ac:dyDescent="0.25">
      <c r="A173" s="1"/>
      <c r="B173" s="398" t="s">
        <v>36</v>
      </c>
      <c r="C173" s="399"/>
      <c r="D173" s="399"/>
      <c r="E173" s="399"/>
      <c r="F173" s="399"/>
      <c r="G173" s="54" t="s">
        <v>169</v>
      </c>
      <c r="H173" s="116" t="s">
        <v>170</v>
      </c>
      <c r="I173" s="30" t="s">
        <v>0</v>
      </c>
      <c r="J173" s="299">
        <f>SUM(J174:J174)</f>
        <v>118000</v>
      </c>
      <c r="K173" s="299">
        <f>SUM(K174:K174)</f>
        <v>69303</v>
      </c>
      <c r="L173" s="286">
        <f t="shared" si="1"/>
        <v>58.731355932203392</v>
      </c>
      <c r="M173" s="96"/>
    </row>
    <row r="174" spans="1:13" ht="47.25" x14ac:dyDescent="0.25">
      <c r="A174" s="1"/>
      <c r="B174" s="382">
        <v>500</v>
      </c>
      <c r="C174" s="385"/>
      <c r="D174" s="385"/>
      <c r="E174" s="385"/>
      <c r="F174" s="385"/>
      <c r="G174" s="49" t="s">
        <v>2</v>
      </c>
      <c r="H174" s="318"/>
      <c r="I174" s="30">
        <v>200</v>
      </c>
      <c r="J174" s="299">
        <v>118000</v>
      </c>
      <c r="K174" s="299">
        <v>69303</v>
      </c>
      <c r="L174" s="286">
        <f t="shared" si="1"/>
        <v>58.731355932203392</v>
      </c>
      <c r="M174" s="97"/>
    </row>
    <row r="175" spans="1:13" ht="78.75" x14ac:dyDescent="0.25">
      <c r="A175" s="1"/>
      <c r="B175" s="85"/>
      <c r="C175" s="85"/>
      <c r="D175" s="85"/>
      <c r="E175" s="85"/>
      <c r="F175" s="86"/>
      <c r="G175" s="56" t="s">
        <v>284</v>
      </c>
      <c r="H175" s="324" t="s">
        <v>171</v>
      </c>
      <c r="I175" s="64"/>
      <c r="J175" s="300">
        <f>SUM(J176)</f>
        <v>100000</v>
      </c>
      <c r="K175" s="300">
        <f>SUM(K176)</f>
        <v>30000</v>
      </c>
      <c r="L175" s="289">
        <f t="shared" si="1"/>
        <v>30</v>
      </c>
      <c r="M175" s="97"/>
    </row>
    <row r="176" spans="1:13" ht="189" x14ac:dyDescent="0.25">
      <c r="A176" s="1"/>
      <c r="B176" s="85"/>
      <c r="C176" s="85"/>
      <c r="D176" s="85"/>
      <c r="E176" s="85"/>
      <c r="F176" s="86"/>
      <c r="G176" s="360" t="s">
        <v>271</v>
      </c>
      <c r="H176" s="312" t="s">
        <v>172</v>
      </c>
      <c r="I176" s="30"/>
      <c r="J176" s="300">
        <f>SUM(J177)</f>
        <v>100000</v>
      </c>
      <c r="K176" s="300">
        <f>SUM(K177)</f>
        <v>30000</v>
      </c>
      <c r="L176" s="285">
        <f t="shared" si="1"/>
        <v>30</v>
      </c>
      <c r="M176" s="97"/>
    </row>
    <row r="177" spans="1:13" ht="94.5" x14ac:dyDescent="0.25">
      <c r="A177" s="1"/>
      <c r="B177" s="85"/>
      <c r="C177" s="85"/>
      <c r="D177" s="85"/>
      <c r="E177" s="85"/>
      <c r="F177" s="86"/>
      <c r="G177" s="167" t="s">
        <v>380</v>
      </c>
      <c r="H177" s="116" t="s">
        <v>173</v>
      </c>
      <c r="I177" s="30"/>
      <c r="J177" s="299">
        <f>SUM(J178+J179)</f>
        <v>100000</v>
      </c>
      <c r="K177" s="299">
        <f>SUM(K178+K179)</f>
        <v>30000</v>
      </c>
      <c r="L177" s="286">
        <f t="shared" si="1"/>
        <v>30</v>
      </c>
      <c r="M177" s="96"/>
    </row>
    <row r="178" spans="1:13" ht="34.5" customHeight="1" x14ac:dyDescent="0.25">
      <c r="A178" s="1"/>
      <c r="B178" s="25"/>
      <c r="C178" s="25"/>
      <c r="D178" s="25"/>
      <c r="E178" s="25"/>
      <c r="F178" s="26"/>
      <c r="G178" s="50" t="s">
        <v>2</v>
      </c>
      <c r="H178" s="316"/>
      <c r="I178" s="30">
        <v>200</v>
      </c>
      <c r="J178" s="299">
        <v>70000</v>
      </c>
      <c r="K178" s="299">
        <v>0</v>
      </c>
      <c r="L178" s="286">
        <f t="shared" ref="L178:L242" si="4">K178/J178%</f>
        <v>0</v>
      </c>
      <c r="M178" s="97"/>
    </row>
    <row r="179" spans="1:13" ht="63" x14ac:dyDescent="0.25">
      <c r="A179" s="1"/>
      <c r="B179" s="276"/>
      <c r="C179" s="276"/>
      <c r="D179" s="276"/>
      <c r="E179" s="276"/>
      <c r="F179" s="277"/>
      <c r="G179" s="50" t="s">
        <v>4</v>
      </c>
      <c r="H179" s="315"/>
      <c r="I179" s="30">
        <v>600</v>
      </c>
      <c r="J179" s="299">
        <v>30000</v>
      </c>
      <c r="K179" s="299">
        <v>30000</v>
      </c>
      <c r="L179" s="286">
        <f t="shared" si="4"/>
        <v>100</v>
      </c>
      <c r="M179" s="97"/>
    </row>
    <row r="180" spans="1:13" ht="63" x14ac:dyDescent="0.25">
      <c r="A180" s="1"/>
      <c r="B180" s="25"/>
      <c r="C180" s="25"/>
      <c r="D180" s="25"/>
      <c r="E180" s="25"/>
      <c r="F180" s="26"/>
      <c r="G180" s="56" t="s">
        <v>100</v>
      </c>
      <c r="H180" s="324" t="s">
        <v>174</v>
      </c>
      <c r="I180" s="64"/>
      <c r="J180" s="300">
        <f>SUM(J182)</f>
        <v>1700000</v>
      </c>
      <c r="K180" s="300">
        <f>SUM(K182)</f>
        <v>881870</v>
      </c>
      <c r="L180" s="285">
        <f t="shared" si="4"/>
        <v>51.874705882352941</v>
      </c>
      <c r="M180" s="96"/>
    </row>
    <row r="181" spans="1:13" ht="78.75" x14ac:dyDescent="0.25">
      <c r="A181" s="1"/>
      <c r="B181" s="85"/>
      <c r="C181" s="85"/>
      <c r="D181" s="85"/>
      <c r="E181" s="85"/>
      <c r="F181" s="86"/>
      <c r="G181" s="109" t="s">
        <v>175</v>
      </c>
      <c r="H181" s="317" t="s">
        <v>176</v>
      </c>
      <c r="I181" s="64"/>
      <c r="J181" s="300">
        <f>SUM(J182)</f>
        <v>1700000</v>
      </c>
      <c r="K181" s="300">
        <f>SUM(K182)</f>
        <v>881870</v>
      </c>
      <c r="L181" s="285">
        <f t="shared" si="4"/>
        <v>51.874705882352941</v>
      </c>
      <c r="M181" s="97"/>
    </row>
    <row r="182" spans="1:13" ht="47.25" x14ac:dyDescent="0.25">
      <c r="A182" s="1"/>
      <c r="B182" s="25"/>
      <c r="C182" s="25"/>
      <c r="D182" s="25"/>
      <c r="E182" s="25"/>
      <c r="F182" s="26"/>
      <c r="G182" s="49" t="s">
        <v>101</v>
      </c>
      <c r="H182" s="133" t="s">
        <v>177</v>
      </c>
      <c r="I182" s="30"/>
      <c r="J182" s="299">
        <f>SUM(J183+J184)</f>
        <v>1700000</v>
      </c>
      <c r="K182" s="299">
        <f>SUM(K183+K184)</f>
        <v>881870</v>
      </c>
      <c r="L182" s="286">
        <f t="shared" si="4"/>
        <v>51.874705882352941</v>
      </c>
      <c r="M182" s="97"/>
    </row>
    <row r="183" spans="1:13" ht="31.5" customHeight="1" x14ac:dyDescent="0.25">
      <c r="A183" s="1"/>
      <c r="B183" s="131"/>
      <c r="C183" s="131"/>
      <c r="D183" s="131"/>
      <c r="E183" s="131"/>
      <c r="F183" s="132"/>
      <c r="G183" s="50" t="s">
        <v>2</v>
      </c>
      <c r="H183" s="316"/>
      <c r="I183" s="30">
        <v>200</v>
      </c>
      <c r="J183" s="299">
        <v>52257</v>
      </c>
      <c r="K183" s="299">
        <v>11479</v>
      </c>
      <c r="L183" s="286">
        <f t="shared" si="4"/>
        <v>21.966435118740073</v>
      </c>
      <c r="M183" s="97"/>
    </row>
    <row r="184" spans="1:13" ht="31.5" x14ac:dyDescent="0.25">
      <c r="A184" s="1"/>
      <c r="B184" s="25"/>
      <c r="C184" s="25"/>
      <c r="D184" s="25"/>
      <c r="E184" s="25"/>
      <c r="F184" s="26"/>
      <c r="G184" s="50" t="s">
        <v>5</v>
      </c>
      <c r="H184" s="315"/>
      <c r="I184" s="30">
        <v>300</v>
      </c>
      <c r="J184" s="299">
        <v>1647743</v>
      </c>
      <c r="K184" s="299">
        <v>870391</v>
      </c>
      <c r="L184" s="286">
        <f t="shared" si="4"/>
        <v>52.823225466592788</v>
      </c>
      <c r="M184" s="97"/>
    </row>
    <row r="185" spans="1:13" ht="78.75" x14ac:dyDescent="0.25">
      <c r="A185" s="1"/>
      <c r="B185" s="210"/>
      <c r="C185" s="210"/>
      <c r="D185" s="210"/>
      <c r="E185" s="210"/>
      <c r="F185" s="211"/>
      <c r="G185" s="55" t="s">
        <v>363</v>
      </c>
      <c r="H185" s="329" t="s">
        <v>362</v>
      </c>
      <c r="I185" s="64"/>
      <c r="J185" s="300">
        <f>SUM(J186)</f>
        <v>614000</v>
      </c>
      <c r="K185" s="300">
        <f>SUM(K186)</f>
        <v>223792</v>
      </c>
      <c r="L185" s="285">
        <f t="shared" si="4"/>
        <v>36.448208469055373</v>
      </c>
      <c r="M185" s="97"/>
    </row>
    <row r="186" spans="1:13" ht="83.25" customHeight="1" x14ac:dyDescent="0.25">
      <c r="A186" s="1"/>
      <c r="B186" s="210"/>
      <c r="C186" s="210"/>
      <c r="D186" s="210"/>
      <c r="E186" s="210"/>
      <c r="F186" s="211"/>
      <c r="G186" s="50" t="s">
        <v>366</v>
      </c>
      <c r="H186" s="315" t="s">
        <v>364</v>
      </c>
      <c r="I186" s="30"/>
      <c r="J186" s="300">
        <f>SUM(J187+J189)</f>
        <v>614000</v>
      </c>
      <c r="K186" s="300">
        <f>SUM(K187+K189)</f>
        <v>223792</v>
      </c>
      <c r="L186" s="285">
        <f t="shared" si="4"/>
        <v>36.448208469055373</v>
      </c>
      <c r="M186" s="97"/>
    </row>
    <row r="187" spans="1:13" ht="19.5" customHeight="1" x14ac:dyDescent="0.25">
      <c r="A187" s="1"/>
      <c r="B187" s="210"/>
      <c r="C187" s="210"/>
      <c r="D187" s="210"/>
      <c r="E187" s="210"/>
      <c r="F187" s="211"/>
      <c r="G187" s="50" t="s">
        <v>168</v>
      </c>
      <c r="H187" s="315" t="s">
        <v>365</v>
      </c>
      <c r="I187" s="30"/>
      <c r="J187" s="299">
        <f>SUM(J188)</f>
        <v>529000</v>
      </c>
      <c r="K187" s="299">
        <f>SUM(K188)</f>
        <v>212792</v>
      </c>
      <c r="L187" s="286">
        <f t="shared" si="4"/>
        <v>40.225330812854445</v>
      </c>
      <c r="M187" s="97"/>
    </row>
    <row r="188" spans="1:13" ht="63" x14ac:dyDescent="0.25">
      <c r="A188" s="1"/>
      <c r="B188" s="210"/>
      <c r="C188" s="210"/>
      <c r="D188" s="210"/>
      <c r="E188" s="210"/>
      <c r="F188" s="211"/>
      <c r="G188" s="50" t="s">
        <v>4</v>
      </c>
      <c r="H188" s="330"/>
      <c r="I188" s="30">
        <v>600</v>
      </c>
      <c r="J188" s="299">
        <v>529000</v>
      </c>
      <c r="K188" s="299">
        <v>212792</v>
      </c>
      <c r="L188" s="286">
        <f t="shared" si="4"/>
        <v>40.225330812854445</v>
      </c>
      <c r="M188" s="97"/>
    </row>
    <row r="189" spans="1:13" ht="63" x14ac:dyDescent="0.25">
      <c r="A189" s="1"/>
      <c r="B189" s="262"/>
      <c r="C189" s="262"/>
      <c r="D189" s="262"/>
      <c r="E189" s="262"/>
      <c r="F189" s="263"/>
      <c r="G189" s="55" t="s">
        <v>431</v>
      </c>
      <c r="H189" s="326" t="s">
        <v>430</v>
      </c>
      <c r="I189" s="64"/>
      <c r="J189" s="300">
        <f>SUM(J190)</f>
        <v>85000</v>
      </c>
      <c r="K189" s="300">
        <f>SUM(K190)</f>
        <v>11000</v>
      </c>
      <c r="L189" s="285">
        <f t="shared" si="4"/>
        <v>12.941176470588236</v>
      </c>
      <c r="M189" s="97"/>
    </row>
    <row r="190" spans="1:13" ht="31.5" x14ac:dyDescent="0.25">
      <c r="A190" s="1"/>
      <c r="B190" s="262"/>
      <c r="C190" s="262"/>
      <c r="D190" s="262"/>
      <c r="E190" s="262"/>
      <c r="F190" s="263"/>
      <c r="G190" s="50" t="s">
        <v>169</v>
      </c>
      <c r="H190" s="316" t="s">
        <v>370</v>
      </c>
      <c r="I190" s="30"/>
      <c r="J190" s="299">
        <f>SUM(J191)</f>
        <v>85000</v>
      </c>
      <c r="K190" s="299">
        <f>SUM(K191)</f>
        <v>11000</v>
      </c>
      <c r="L190" s="286">
        <f t="shared" si="4"/>
        <v>12.941176470588236</v>
      </c>
      <c r="M190" s="97"/>
    </row>
    <row r="191" spans="1:13" ht="63" x14ac:dyDescent="0.25">
      <c r="A191" s="1"/>
      <c r="B191" s="262"/>
      <c r="C191" s="262"/>
      <c r="D191" s="262"/>
      <c r="E191" s="262"/>
      <c r="F191" s="263"/>
      <c r="G191" s="50" t="s">
        <v>4</v>
      </c>
      <c r="H191" s="330"/>
      <c r="I191" s="30">
        <v>600</v>
      </c>
      <c r="J191" s="299">
        <v>85000</v>
      </c>
      <c r="K191" s="299">
        <v>11000</v>
      </c>
      <c r="L191" s="286">
        <f t="shared" si="4"/>
        <v>12.941176470588236</v>
      </c>
      <c r="M191" s="97"/>
    </row>
    <row r="192" spans="1:13" ht="81.75" customHeight="1" x14ac:dyDescent="0.25">
      <c r="A192" s="1"/>
      <c r="B192" s="395" t="s">
        <v>35</v>
      </c>
      <c r="C192" s="395"/>
      <c r="D192" s="395"/>
      <c r="E192" s="395"/>
      <c r="F192" s="396"/>
      <c r="G192" s="66" t="s">
        <v>75</v>
      </c>
      <c r="H192" s="117" t="s">
        <v>178</v>
      </c>
      <c r="I192" s="65" t="s">
        <v>0</v>
      </c>
      <c r="J192" s="296">
        <f>SUM(J193)</f>
        <v>80000</v>
      </c>
      <c r="K192" s="296">
        <f>SUM(K193)</f>
        <v>41000</v>
      </c>
      <c r="L192" s="288">
        <f t="shared" si="4"/>
        <v>51.25</v>
      </c>
      <c r="M192" s="96"/>
    </row>
    <row r="193" spans="1:13" ht="63" x14ac:dyDescent="0.25">
      <c r="A193" s="1"/>
      <c r="B193" s="11"/>
      <c r="C193" s="11"/>
      <c r="D193" s="11"/>
      <c r="E193" s="11"/>
      <c r="F193" s="12"/>
      <c r="G193" s="56" t="s">
        <v>285</v>
      </c>
      <c r="H193" s="331" t="s">
        <v>274</v>
      </c>
      <c r="I193" s="30"/>
      <c r="J193" s="300">
        <f>SUM(J195)</f>
        <v>80000</v>
      </c>
      <c r="K193" s="300">
        <f>SUM(K195)</f>
        <v>41000</v>
      </c>
      <c r="L193" s="285">
        <f t="shared" si="4"/>
        <v>51.25</v>
      </c>
      <c r="M193" s="96"/>
    </row>
    <row r="194" spans="1:13" ht="63" customHeight="1" x14ac:dyDescent="0.25">
      <c r="A194" s="1"/>
      <c r="B194" s="85"/>
      <c r="C194" s="85"/>
      <c r="D194" s="85"/>
      <c r="E194" s="85"/>
      <c r="F194" s="86"/>
      <c r="G194" s="56" t="s">
        <v>179</v>
      </c>
      <c r="H194" s="119" t="s">
        <v>275</v>
      </c>
      <c r="I194" s="30"/>
      <c r="J194" s="300">
        <f>SUM(J195)</f>
        <v>80000</v>
      </c>
      <c r="K194" s="300">
        <f>SUM(K195)</f>
        <v>41000</v>
      </c>
      <c r="L194" s="289">
        <f t="shared" si="4"/>
        <v>51.25</v>
      </c>
      <c r="M194" s="97"/>
    </row>
    <row r="195" spans="1:13" ht="78.75" x14ac:dyDescent="0.25">
      <c r="A195" s="1"/>
      <c r="B195" s="11"/>
      <c r="C195" s="11"/>
      <c r="D195" s="11"/>
      <c r="E195" s="11"/>
      <c r="F195" s="12"/>
      <c r="G195" s="48" t="s">
        <v>286</v>
      </c>
      <c r="H195" s="118" t="s">
        <v>276</v>
      </c>
      <c r="I195" s="30"/>
      <c r="J195" s="299">
        <f>SUM(J196+J197)</f>
        <v>80000</v>
      </c>
      <c r="K195" s="299">
        <f>SUM(K196+K197)</f>
        <v>41000</v>
      </c>
      <c r="L195" s="286">
        <f t="shared" si="4"/>
        <v>51.25</v>
      </c>
      <c r="M195" s="96"/>
    </row>
    <row r="196" spans="1:13" ht="32.25" customHeight="1" x14ac:dyDescent="0.25">
      <c r="A196" s="1"/>
      <c r="B196" s="11"/>
      <c r="C196" s="11"/>
      <c r="D196" s="11"/>
      <c r="E196" s="11"/>
      <c r="F196" s="12"/>
      <c r="G196" s="52" t="s">
        <v>2</v>
      </c>
      <c r="H196" s="320" t="s">
        <v>0</v>
      </c>
      <c r="I196" s="63">
        <v>200</v>
      </c>
      <c r="J196" s="302">
        <v>15000</v>
      </c>
      <c r="K196" s="302">
        <v>15000</v>
      </c>
      <c r="L196" s="286">
        <f t="shared" si="4"/>
        <v>100</v>
      </c>
      <c r="M196" s="97"/>
    </row>
    <row r="197" spans="1:13" ht="63" x14ac:dyDescent="0.25">
      <c r="A197" s="1"/>
      <c r="B197" s="73"/>
      <c r="C197" s="73"/>
      <c r="D197" s="73"/>
      <c r="E197" s="73"/>
      <c r="F197" s="74"/>
      <c r="G197" s="50" t="s">
        <v>4</v>
      </c>
      <c r="H197" s="316" t="s">
        <v>0</v>
      </c>
      <c r="I197" s="30">
        <v>600</v>
      </c>
      <c r="J197" s="299">
        <v>65000</v>
      </c>
      <c r="K197" s="299">
        <v>26000</v>
      </c>
      <c r="L197" s="286">
        <f t="shared" si="4"/>
        <v>40</v>
      </c>
      <c r="M197" s="97"/>
    </row>
    <row r="198" spans="1:13" ht="78.75" x14ac:dyDescent="0.25">
      <c r="A198" s="1"/>
      <c r="B198" s="395" t="s">
        <v>34</v>
      </c>
      <c r="C198" s="395"/>
      <c r="D198" s="395"/>
      <c r="E198" s="395"/>
      <c r="F198" s="396"/>
      <c r="G198" s="66" t="s">
        <v>76</v>
      </c>
      <c r="H198" s="332" t="s">
        <v>180</v>
      </c>
      <c r="I198" s="65" t="s">
        <v>0</v>
      </c>
      <c r="J198" s="296">
        <f>SUM(J199)</f>
        <v>11272563</v>
      </c>
      <c r="K198" s="296">
        <f>SUM(K199)</f>
        <v>5516691</v>
      </c>
      <c r="L198" s="288">
        <f t="shared" si="4"/>
        <v>48.939101072222883</v>
      </c>
      <c r="M198" s="95"/>
    </row>
    <row r="199" spans="1:13" ht="66.75" customHeight="1" x14ac:dyDescent="0.25">
      <c r="A199" s="1"/>
      <c r="B199" s="388" t="s">
        <v>33</v>
      </c>
      <c r="C199" s="388"/>
      <c r="D199" s="388"/>
      <c r="E199" s="388"/>
      <c r="F199" s="389"/>
      <c r="G199" s="55" t="s">
        <v>287</v>
      </c>
      <c r="H199" s="331" t="s">
        <v>181</v>
      </c>
      <c r="I199" s="62" t="s">
        <v>0</v>
      </c>
      <c r="J199" s="300">
        <f>SUM(J200+J203)</f>
        <v>11272563</v>
      </c>
      <c r="K199" s="300">
        <f>SUM(K200+K203)</f>
        <v>5516691</v>
      </c>
      <c r="L199" s="285">
        <f t="shared" si="4"/>
        <v>48.939101072222883</v>
      </c>
      <c r="M199" s="96"/>
    </row>
    <row r="200" spans="1:13" ht="81" customHeight="1" x14ac:dyDescent="0.25">
      <c r="A200" s="1"/>
      <c r="B200" s="87"/>
      <c r="C200" s="87"/>
      <c r="D200" s="87"/>
      <c r="E200" s="87"/>
      <c r="F200" s="88"/>
      <c r="G200" s="55" t="s">
        <v>182</v>
      </c>
      <c r="H200" s="119" t="s">
        <v>183</v>
      </c>
      <c r="I200" s="62"/>
      <c r="J200" s="300">
        <f>SUM(J201)</f>
        <v>50000</v>
      </c>
      <c r="K200" s="300">
        <f>SUM(K201)</f>
        <v>31408</v>
      </c>
      <c r="L200" s="285">
        <f t="shared" si="4"/>
        <v>62.816000000000003</v>
      </c>
      <c r="M200" s="97"/>
    </row>
    <row r="201" spans="1:13" ht="63" x14ac:dyDescent="0.25">
      <c r="A201" s="1"/>
      <c r="B201" s="15"/>
      <c r="C201" s="15"/>
      <c r="D201" s="15"/>
      <c r="E201" s="15"/>
      <c r="F201" s="16"/>
      <c r="G201" s="48" t="s">
        <v>61</v>
      </c>
      <c r="H201" s="333" t="s">
        <v>184</v>
      </c>
      <c r="I201" s="30"/>
      <c r="J201" s="299">
        <f>SUM(J202)</f>
        <v>50000</v>
      </c>
      <c r="K201" s="299">
        <f>SUM(K202)</f>
        <v>31408</v>
      </c>
      <c r="L201" s="286">
        <f t="shared" si="4"/>
        <v>62.816000000000003</v>
      </c>
      <c r="M201" s="97"/>
    </row>
    <row r="202" spans="1:13" ht="35.25" customHeight="1" x14ac:dyDescent="0.25">
      <c r="A202" s="1"/>
      <c r="B202" s="15"/>
      <c r="C202" s="15"/>
      <c r="D202" s="15"/>
      <c r="E202" s="15"/>
      <c r="F202" s="16"/>
      <c r="G202" s="50" t="s">
        <v>2</v>
      </c>
      <c r="H202" s="333"/>
      <c r="I202" s="30">
        <v>200</v>
      </c>
      <c r="J202" s="299">
        <v>50000</v>
      </c>
      <c r="K202" s="299">
        <v>31408</v>
      </c>
      <c r="L202" s="286">
        <f t="shared" si="4"/>
        <v>62.816000000000003</v>
      </c>
      <c r="M202" s="97"/>
    </row>
    <row r="203" spans="1:13" ht="94.5" x14ac:dyDescent="0.25">
      <c r="A203" s="1"/>
      <c r="B203" s="87"/>
      <c r="C203" s="87"/>
      <c r="D203" s="87"/>
      <c r="E203" s="87"/>
      <c r="F203" s="88"/>
      <c r="G203" s="57" t="s">
        <v>185</v>
      </c>
      <c r="H203" s="334" t="s">
        <v>325</v>
      </c>
      <c r="I203" s="64"/>
      <c r="J203" s="300">
        <f>SUM(J204)</f>
        <v>11222563</v>
      </c>
      <c r="K203" s="300">
        <f>SUM(K204)</f>
        <v>5485283</v>
      </c>
      <c r="L203" s="286">
        <f t="shared" si="4"/>
        <v>48.877275182148672</v>
      </c>
      <c r="M203" s="97"/>
    </row>
    <row r="204" spans="1:13" ht="47.25" x14ac:dyDescent="0.25">
      <c r="A204" s="1"/>
      <c r="B204" s="87"/>
      <c r="C204" s="87"/>
      <c r="D204" s="87"/>
      <c r="E204" s="87"/>
      <c r="F204" s="88"/>
      <c r="G204" s="50" t="s">
        <v>77</v>
      </c>
      <c r="H204" s="335" t="s">
        <v>186</v>
      </c>
      <c r="I204" s="30"/>
      <c r="J204" s="299">
        <f>SUM(J205:J207)</f>
        <v>11222563</v>
      </c>
      <c r="K204" s="299">
        <f>SUM(K205:K207)</f>
        <v>5485283</v>
      </c>
      <c r="L204" s="286">
        <f t="shared" si="4"/>
        <v>48.877275182148672</v>
      </c>
      <c r="M204" s="97"/>
    </row>
    <row r="205" spans="1:13" ht="96.75" customHeight="1" x14ac:dyDescent="0.25">
      <c r="A205" s="1"/>
      <c r="B205" s="13"/>
      <c r="C205" s="13"/>
      <c r="D205" s="13"/>
      <c r="E205" s="13"/>
      <c r="F205" s="14"/>
      <c r="G205" s="50" t="s">
        <v>3</v>
      </c>
      <c r="H205" s="335"/>
      <c r="I205" s="30">
        <v>100</v>
      </c>
      <c r="J205" s="299">
        <v>7947563</v>
      </c>
      <c r="K205" s="299">
        <v>3630476</v>
      </c>
      <c r="L205" s="286">
        <f t="shared" si="4"/>
        <v>45.680367680004544</v>
      </c>
      <c r="M205" s="97"/>
    </row>
    <row r="206" spans="1:13" ht="33.75" customHeight="1" x14ac:dyDescent="0.25">
      <c r="A206" s="1"/>
      <c r="B206" s="383">
        <v>200</v>
      </c>
      <c r="C206" s="383"/>
      <c r="D206" s="383"/>
      <c r="E206" s="383"/>
      <c r="F206" s="384"/>
      <c r="G206" s="50" t="s">
        <v>2</v>
      </c>
      <c r="H206" s="316" t="s">
        <v>0</v>
      </c>
      <c r="I206" s="30">
        <v>200</v>
      </c>
      <c r="J206" s="299">
        <v>3225020</v>
      </c>
      <c r="K206" s="299">
        <v>1824556</v>
      </c>
      <c r="L206" s="286">
        <f t="shared" si="4"/>
        <v>56.575028992068262</v>
      </c>
      <c r="M206" s="97"/>
    </row>
    <row r="207" spans="1:13" ht="15.75" x14ac:dyDescent="0.25">
      <c r="A207" s="1"/>
      <c r="B207" s="381">
        <v>600</v>
      </c>
      <c r="C207" s="381"/>
      <c r="D207" s="381"/>
      <c r="E207" s="381"/>
      <c r="F207" s="382"/>
      <c r="G207" s="50" t="s">
        <v>1</v>
      </c>
      <c r="H207" s="316" t="s">
        <v>0</v>
      </c>
      <c r="I207" s="30">
        <v>800</v>
      </c>
      <c r="J207" s="299">
        <v>49980</v>
      </c>
      <c r="K207" s="299">
        <v>30251</v>
      </c>
      <c r="L207" s="286">
        <f t="shared" si="4"/>
        <v>60.526210484193676</v>
      </c>
      <c r="M207" s="97"/>
    </row>
    <row r="208" spans="1:13" ht="50.25" customHeight="1" x14ac:dyDescent="0.25">
      <c r="A208" s="1"/>
      <c r="B208" s="395" t="s">
        <v>32</v>
      </c>
      <c r="C208" s="395"/>
      <c r="D208" s="395"/>
      <c r="E208" s="395"/>
      <c r="F208" s="396"/>
      <c r="G208" s="171" t="s">
        <v>78</v>
      </c>
      <c r="H208" s="336" t="s">
        <v>187</v>
      </c>
      <c r="I208" s="65" t="s">
        <v>0</v>
      </c>
      <c r="J208" s="296">
        <f>SUM(J209+J233)</f>
        <v>48606733</v>
      </c>
      <c r="K208" s="296">
        <f>SUM(K209+K233)</f>
        <v>24738980</v>
      </c>
      <c r="L208" s="288">
        <f t="shared" si="4"/>
        <v>50.896199915349172</v>
      </c>
      <c r="M208" s="95"/>
    </row>
    <row r="209" spans="1:13" ht="47.25" x14ac:dyDescent="0.25">
      <c r="A209" s="1"/>
      <c r="B209" s="388" t="s">
        <v>31</v>
      </c>
      <c r="C209" s="388"/>
      <c r="D209" s="388"/>
      <c r="E209" s="388"/>
      <c r="F209" s="389"/>
      <c r="G209" s="148" t="s">
        <v>288</v>
      </c>
      <c r="H209" s="337" t="s">
        <v>188</v>
      </c>
      <c r="I209" s="64" t="s">
        <v>0</v>
      </c>
      <c r="J209" s="300">
        <f>SUM(J210+J230)</f>
        <v>47570793</v>
      </c>
      <c r="K209" s="300">
        <f>SUM(K210+K230)</f>
        <v>23997707</v>
      </c>
      <c r="L209" s="285">
        <f t="shared" si="4"/>
        <v>50.446304311134774</v>
      </c>
      <c r="M209" s="96"/>
    </row>
    <row r="210" spans="1:13" ht="47.25" x14ac:dyDescent="0.25">
      <c r="A210" s="1"/>
      <c r="B210" s="87"/>
      <c r="C210" s="87"/>
      <c r="D210" s="87"/>
      <c r="E210" s="87"/>
      <c r="F210" s="88"/>
      <c r="G210" s="56" t="s">
        <v>189</v>
      </c>
      <c r="H210" s="338" t="s">
        <v>190</v>
      </c>
      <c r="I210" s="64"/>
      <c r="J210" s="300">
        <f>SUM(J211+J216+J218+J213+J228+J222+J226+J224)</f>
        <v>47328793</v>
      </c>
      <c r="K210" s="300">
        <f>SUM(K211+K216+K218+K213+K228+K222+K226+K224)</f>
        <v>23885707</v>
      </c>
      <c r="L210" s="285">
        <f t="shared" si="4"/>
        <v>50.467602247959292</v>
      </c>
      <c r="M210" s="96"/>
    </row>
    <row r="211" spans="1:13" ht="47.25" x14ac:dyDescent="0.25">
      <c r="A211" s="1"/>
      <c r="B211" s="27"/>
      <c r="C211" s="27"/>
      <c r="D211" s="27"/>
      <c r="E211" s="27"/>
      <c r="F211" s="28"/>
      <c r="G211" s="50" t="s">
        <v>67</v>
      </c>
      <c r="H211" s="335" t="s">
        <v>191</v>
      </c>
      <c r="I211" s="30"/>
      <c r="J211" s="299">
        <f>SUM(J212)</f>
        <v>12454000</v>
      </c>
      <c r="K211" s="299">
        <f>SUM(K212)</f>
        <v>6894333</v>
      </c>
      <c r="L211" s="286">
        <f t="shared" si="4"/>
        <v>55.358382848883892</v>
      </c>
      <c r="M211" s="97"/>
    </row>
    <row r="212" spans="1:13" ht="63" x14ac:dyDescent="0.25">
      <c r="A212" s="1"/>
      <c r="B212" s="27"/>
      <c r="C212" s="27"/>
      <c r="D212" s="27"/>
      <c r="E212" s="27"/>
      <c r="F212" s="28"/>
      <c r="G212" s="50" t="s">
        <v>4</v>
      </c>
      <c r="H212" s="316" t="s">
        <v>0</v>
      </c>
      <c r="I212" s="30">
        <v>600</v>
      </c>
      <c r="J212" s="299">
        <v>12454000</v>
      </c>
      <c r="K212" s="299">
        <v>6894333</v>
      </c>
      <c r="L212" s="286">
        <f t="shared" si="4"/>
        <v>55.358382848883892</v>
      </c>
      <c r="M212" s="97"/>
    </row>
    <row r="213" spans="1:13" ht="31.5" x14ac:dyDescent="0.25">
      <c r="A213" s="1"/>
      <c r="B213" s="155"/>
      <c r="C213" s="155"/>
      <c r="D213" s="155"/>
      <c r="E213" s="155"/>
      <c r="F213" s="156"/>
      <c r="G213" s="50" t="s">
        <v>311</v>
      </c>
      <c r="H213" s="321" t="s">
        <v>312</v>
      </c>
      <c r="I213" s="30"/>
      <c r="J213" s="299">
        <f>SUM(J214+J215)</f>
        <v>3175000</v>
      </c>
      <c r="K213" s="299">
        <f>SUM(K214+K215)</f>
        <v>1607460</v>
      </c>
      <c r="L213" s="286">
        <f t="shared" si="4"/>
        <v>50.628661417322832</v>
      </c>
      <c r="M213" s="97"/>
    </row>
    <row r="214" spans="1:13" ht="96" customHeight="1" x14ac:dyDescent="0.25">
      <c r="A214" s="1"/>
      <c r="B214" s="155"/>
      <c r="C214" s="155"/>
      <c r="D214" s="155"/>
      <c r="E214" s="155"/>
      <c r="F214" s="156"/>
      <c r="G214" s="50" t="s">
        <v>3</v>
      </c>
      <c r="H214" s="321"/>
      <c r="I214" s="30">
        <v>100</v>
      </c>
      <c r="J214" s="299">
        <v>2660200</v>
      </c>
      <c r="K214" s="299">
        <v>1363591</v>
      </c>
      <c r="L214" s="285">
        <f t="shared" si="4"/>
        <v>51.258965491316445</v>
      </c>
      <c r="M214" s="97"/>
    </row>
    <row r="215" spans="1:13" ht="33" customHeight="1" x14ac:dyDescent="0.25">
      <c r="A215" s="1"/>
      <c r="B215" s="155"/>
      <c r="C215" s="155"/>
      <c r="D215" s="155"/>
      <c r="E215" s="155"/>
      <c r="F215" s="156"/>
      <c r="G215" s="50" t="s">
        <v>2</v>
      </c>
      <c r="H215" s="321"/>
      <c r="I215" s="30">
        <v>200</v>
      </c>
      <c r="J215" s="299">
        <v>514800</v>
      </c>
      <c r="K215" s="299">
        <v>243869</v>
      </c>
      <c r="L215" s="286">
        <f t="shared" si="4"/>
        <v>47.371600621600621</v>
      </c>
      <c r="M215" s="97"/>
    </row>
    <row r="216" spans="1:13" ht="33.75" customHeight="1" x14ac:dyDescent="0.25">
      <c r="A216" s="1"/>
      <c r="B216" s="381">
        <v>800</v>
      </c>
      <c r="C216" s="381"/>
      <c r="D216" s="381"/>
      <c r="E216" s="381"/>
      <c r="F216" s="382"/>
      <c r="G216" s="50" t="s">
        <v>79</v>
      </c>
      <c r="H216" s="335" t="s">
        <v>192</v>
      </c>
      <c r="I216" s="30"/>
      <c r="J216" s="299">
        <f>SUM(J217)</f>
        <v>3952000</v>
      </c>
      <c r="K216" s="299">
        <f>SUM(K217)</f>
        <v>1976000</v>
      </c>
      <c r="L216" s="284">
        <f t="shared" si="4"/>
        <v>50</v>
      </c>
      <c r="M216" s="97"/>
    </row>
    <row r="217" spans="1:13" ht="63" x14ac:dyDescent="0.25">
      <c r="A217" s="1"/>
      <c r="B217" s="386" t="s">
        <v>30</v>
      </c>
      <c r="C217" s="386"/>
      <c r="D217" s="386"/>
      <c r="E217" s="386"/>
      <c r="F217" s="387"/>
      <c r="G217" s="50" t="s">
        <v>4</v>
      </c>
      <c r="H217" s="335"/>
      <c r="I217" s="30">
        <v>600</v>
      </c>
      <c r="J217" s="299">
        <v>3952000</v>
      </c>
      <c r="K217" s="299">
        <v>1976000</v>
      </c>
      <c r="L217" s="284">
        <f t="shared" si="4"/>
        <v>50</v>
      </c>
      <c r="M217" s="97"/>
    </row>
    <row r="218" spans="1:13" ht="31.5" x14ac:dyDescent="0.25">
      <c r="A218" s="1"/>
      <c r="B218" s="381">
        <v>300</v>
      </c>
      <c r="C218" s="381"/>
      <c r="D218" s="381"/>
      <c r="E218" s="381"/>
      <c r="F218" s="382"/>
      <c r="G218" s="48" t="s">
        <v>80</v>
      </c>
      <c r="H218" s="335" t="s">
        <v>193</v>
      </c>
      <c r="I218" s="30"/>
      <c r="J218" s="299">
        <f>SUM(J219+J220+J221)</f>
        <v>13067000</v>
      </c>
      <c r="K218" s="299">
        <f>SUM(K219+K220+K221)</f>
        <v>6309122</v>
      </c>
      <c r="L218" s="284">
        <f t="shared" si="4"/>
        <v>48.282865233029767</v>
      </c>
      <c r="M218" s="97"/>
    </row>
    <row r="219" spans="1:13" ht="99" customHeight="1" x14ac:dyDescent="0.25">
      <c r="A219" s="1"/>
      <c r="B219" s="37"/>
      <c r="C219" s="37"/>
      <c r="D219" s="37"/>
      <c r="E219" s="37"/>
      <c r="F219" s="38"/>
      <c r="G219" s="50" t="s">
        <v>3</v>
      </c>
      <c r="H219" s="335"/>
      <c r="I219" s="30">
        <v>100</v>
      </c>
      <c r="J219" s="299">
        <v>28179</v>
      </c>
      <c r="K219" s="299">
        <v>28179</v>
      </c>
      <c r="L219" s="284">
        <f t="shared" si="4"/>
        <v>99.999999999999986</v>
      </c>
      <c r="M219" s="97"/>
    </row>
    <row r="220" spans="1:13" ht="31.5" x14ac:dyDescent="0.25">
      <c r="A220" s="1"/>
      <c r="B220" s="266"/>
      <c r="C220" s="266"/>
      <c r="D220" s="266"/>
      <c r="E220" s="266"/>
      <c r="F220" s="267"/>
      <c r="G220" s="50" t="s">
        <v>5</v>
      </c>
      <c r="H220" s="315"/>
      <c r="I220" s="30">
        <v>300</v>
      </c>
      <c r="J220" s="299">
        <v>47443</v>
      </c>
      <c r="K220" s="299">
        <v>47443</v>
      </c>
      <c r="L220" s="284">
        <f t="shared" si="4"/>
        <v>100</v>
      </c>
      <c r="M220" s="97"/>
    </row>
    <row r="221" spans="1:13" ht="63" x14ac:dyDescent="0.25">
      <c r="A221" s="1"/>
      <c r="B221" s="11"/>
      <c r="C221" s="11"/>
      <c r="D221" s="11"/>
      <c r="E221" s="11"/>
      <c r="F221" s="12"/>
      <c r="G221" s="50" t="s">
        <v>4</v>
      </c>
      <c r="H221" s="316" t="s">
        <v>0</v>
      </c>
      <c r="I221" s="30">
        <v>600</v>
      </c>
      <c r="J221" s="299">
        <v>12991378</v>
      </c>
      <c r="K221" s="299">
        <v>6233500</v>
      </c>
      <c r="L221" s="284">
        <f t="shared" si="4"/>
        <v>47.98182302139157</v>
      </c>
      <c r="M221" s="97"/>
    </row>
    <row r="222" spans="1:13" ht="47.25" x14ac:dyDescent="0.25">
      <c r="A222" s="1"/>
      <c r="B222" s="266"/>
      <c r="C222" s="266"/>
      <c r="D222" s="266"/>
      <c r="E222" s="266"/>
      <c r="F222" s="267"/>
      <c r="G222" s="50" t="s">
        <v>434</v>
      </c>
      <c r="H222" s="316" t="s">
        <v>436</v>
      </c>
      <c r="I222" s="30"/>
      <c r="J222" s="299">
        <f>SUM(J223)</f>
        <v>6435263</v>
      </c>
      <c r="K222" s="299">
        <f>SUM(K223)</f>
        <v>3110001</v>
      </c>
      <c r="L222" s="286">
        <f t="shared" si="4"/>
        <v>48.3274887133595</v>
      </c>
      <c r="M222" s="97"/>
    </row>
    <row r="223" spans="1:13" ht="63" x14ac:dyDescent="0.25">
      <c r="A223" s="1"/>
      <c r="B223" s="266"/>
      <c r="C223" s="266"/>
      <c r="D223" s="266"/>
      <c r="E223" s="266"/>
      <c r="F223" s="267"/>
      <c r="G223" s="50" t="s">
        <v>4</v>
      </c>
      <c r="H223" s="316" t="s">
        <v>0</v>
      </c>
      <c r="I223" s="30">
        <v>600</v>
      </c>
      <c r="J223" s="299">
        <v>6435263</v>
      </c>
      <c r="K223" s="299">
        <v>3110001</v>
      </c>
      <c r="L223" s="286">
        <f t="shared" si="4"/>
        <v>48.3274887133595</v>
      </c>
      <c r="M223" s="97"/>
    </row>
    <row r="224" spans="1:13" ht="63" x14ac:dyDescent="0.25">
      <c r="A224" s="1"/>
      <c r="B224" s="274"/>
      <c r="C224" s="274"/>
      <c r="D224" s="274"/>
      <c r="E224" s="274"/>
      <c r="F224" s="275"/>
      <c r="G224" s="50" t="s">
        <v>432</v>
      </c>
      <c r="H224" s="318" t="s">
        <v>445</v>
      </c>
      <c r="I224" s="30"/>
      <c r="J224" s="299">
        <f>SUM(J225)</f>
        <v>14737</v>
      </c>
      <c r="K224" s="299">
        <f>SUM(K225)</f>
        <v>13400</v>
      </c>
      <c r="L224" s="286">
        <f t="shared" si="4"/>
        <v>90.92759720431566</v>
      </c>
      <c r="M224" s="97"/>
    </row>
    <row r="225" spans="1:13" ht="63" x14ac:dyDescent="0.25">
      <c r="A225" s="1"/>
      <c r="B225" s="274"/>
      <c r="C225" s="274"/>
      <c r="D225" s="274"/>
      <c r="E225" s="274"/>
      <c r="F225" s="275"/>
      <c r="G225" s="50" t="s">
        <v>4</v>
      </c>
      <c r="H225" s="316" t="s">
        <v>0</v>
      </c>
      <c r="I225" s="30">
        <v>600</v>
      </c>
      <c r="J225" s="299">
        <v>14737</v>
      </c>
      <c r="K225" s="299">
        <v>13400</v>
      </c>
      <c r="L225" s="286">
        <f t="shared" si="4"/>
        <v>90.92759720431566</v>
      </c>
      <c r="M225" s="97"/>
    </row>
    <row r="226" spans="1:13" ht="63" x14ac:dyDescent="0.25">
      <c r="A226" s="1"/>
      <c r="B226" s="266"/>
      <c r="C226" s="266"/>
      <c r="D226" s="266"/>
      <c r="E226" s="266"/>
      <c r="F226" s="267"/>
      <c r="G226" s="50" t="s">
        <v>432</v>
      </c>
      <c r="H226" s="316" t="s">
        <v>435</v>
      </c>
      <c r="I226" s="30"/>
      <c r="J226" s="299">
        <f>SUM(J227)</f>
        <v>280000</v>
      </c>
      <c r="K226" s="299">
        <f>SUM(K227)</f>
        <v>0</v>
      </c>
      <c r="L226" s="286">
        <f t="shared" si="4"/>
        <v>0</v>
      </c>
      <c r="M226" s="97"/>
    </row>
    <row r="227" spans="1:13" ht="63" x14ac:dyDescent="0.25">
      <c r="A227" s="1"/>
      <c r="B227" s="266"/>
      <c r="C227" s="266"/>
      <c r="D227" s="266"/>
      <c r="E227" s="266"/>
      <c r="F227" s="267"/>
      <c r="G227" s="50" t="s">
        <v>4</v>
      </c>
      <c r="H227" s="316" t="s">
        <v>0</v>
      </c>
      <c r="I227" s="30">
        <v>600</v>
      </c>
      <c r="J227" s="299">
        <v>280000</v>
      </c>
      <c r="K227" s="299">
        <v>0</v>
      </c>
      <c r="L227" s="285">
        <f t="shared" si="4"/>
        <v>0</v>
      </c>
      <c r="M227" s="97"/>
    </row>
    <row r="228" spans="1:13" ht="47.25" x14ac:dyDescent="0.25">
      <c r="A228" s="1"/>
      <c r="B228" s="210"/>
      <c r="C228" s="210"/>
      <c r="D228" s="210"/>
      <c r="E228" s="210"/>
      <c r="F228" s="211"/>
      <c r="G228" s="56" t="s">
        <v>367</v>
      </c>
      <c r="H228" s="316" t="s">
        <v>368</v>
      </c>
      <c r="I228" s="64"/>
      <c r="J228" s="299">
        <f>J229</f>
        <v>7950793</v>
      </c>
      <c r="K228" s="299">
        <f>K229</f>
        <v>3975391</v>
      </c>
      <c r="L228" s="285">
        <f t="shared" si="4"/>
        <v>49.999930824510216</v>
      </c>
      <c r="M228" s="97"/>
    </row>
    <row r="229" spans="1:13" ht="63" x14ac:dyDescent="0.25">
      <c r="A229" s="1"/>
      <c r="B229" s="210"/>
      <c r="C229" s="210"/>
      <c r="D229" s="210"/>
      <c r="E229" s="210"/>
      <c r="F229" s="211"/>
      <c r="G229" s="50" t="s">
        <v>4</v>
      </c>
      <c r="H229" s="316" t="s">
        <v>0</v>
      </c>
      <c r="I229" s="30">
        <v>600</v>
      </c>
      <c r="J229" s="299">
        <v>7950793</v>
      </c>
      <c r="K229" s="299">
        <v>3975391</v>
      </c>
      <c r="L229" s="286">
        <f t="shared" si="4"/>
        <v>49.999930824510216</v>
      </c>
      <c r="M229" s="97"/>
    </row>
    <row r="230" spans="1:13" ht="31.5" x14ac:dyDescent="0.25">
      <c r="A230" s="1"/>
      <c r="B230" s="266"/>
      <c r="C230" s="266"/>
      <c r="D230" s="266"/>
      <c r="E230" s="266"/>
      <c r="F230" s="267"/>
      <c r="G230" s="55" t="s">
        <v>437</v>
      </c>
      <c r="H230" s="326" t="s">
        <v>438</v>
      </c>
      <c r="I230" s="64"/>
      <c r="J230" s="300">
        <f>SUM(J231)</f>
        <v>242000</v>
      </c>
      <c r="K230" s="300">
        <f>SUM(K231)</f>
        <v>112000</v>
      </c>
      <c r="L230" s="285">
        <f t="shared" si="4"/>
        <v>46.280991735537192</v>
      </c>
      <c r="M230" s="97"/>
    </row>
    <row r="231" spans="1:13" ht="47.25" x14ac:dyDescent="0.25">
      <c r="A231" s="1"/>
      <c r="B231" s="266"/>
      <c r="C231" s="266"/>
      <c r="D231" s="266"/>
      <c r="E231" s="266"/>
      <c r="F231" s="267"/>
      <c r="G231" s="50" t="s">
        <v>439</v>
      </c>
      <c r="H231" s="316" t="s">
        <v>440</v>
      </c>
      <c r="I231" s="30"/>
      <c r="J231" s="299">
        <f>SUM(J232)</f>
        <v>242000</v>
      </c>
      <c r="K231" s="299">
        <f>SUM(K232)</f>
        <v>112000</v>
      </c>
      <c r="L231" s="286">
        <f t="shared" si="4"/>
        <v>46.280991735537192</v>
      </c>
      <c r="M231" s="97"/>
    </row>
    <row r="232" spans="1:13" ht="63" x14ac:dyDescent="0.25">
      <c r="A232" s="1"/>
      <c r="B232" s="266"/>
      <c r="C232" s="266"/>
      <c r="D232" s="266"/>
      <c r="E232" s="266"/>
      <c r="F232" s="267"/>
      <c r="G232" s="50" t="s">
        <v>4</v>
      </c>
      <c r="H232" s="316" t="s">
        <v>0</v>
      </c>
      <c r="I232" s="30">
        <v>600</v>
      </c>
      <c r="J232" s="299">
        <v>242000</v>
      </c>
      <c r="K232" s="299">
        <v>112000</v>
      </c>
      <c r="L232" s="286">
        <f t="shared" si="4"/>
        <v>46.280991735537192</v>
      </c>
      <c r="M232" s="97"/>
    </row>
    <row r="233" spans="1:13" ht="47.25" x14ac:dyDescent="0.25">
      <c r="A233" s="1"/>
      <c r="B233" s="386" t="s">
        <v>29</v>
      </c>
      <c r="C233" s="386"/>
      <c r="D233" s="386"/>
      <c r="E233" s="386"/>
      <c r="F233" s="387"/>
      <c r="G233" s="56" t="s">
        <v>324</v>
      </c>
      <c r="H233" s="338" t="s">
        <v>194</v>
      </c>
      <c r="I233" s="64" t="s">
        <v>0</v>
      </c>
      <c r="J233" s="300">
        <f>SUM(J234+J237)</f>
        <v>1035940</v>
      </c>
      <c r="K233" s="300">
        <f>SUM(K234+K237)</f>
        <v>741273</v>
      </c>
      <c r="L233" s="292">
        <f t="shared" si="4"/>
        <v>71.555592022704019</v>
      </c>
      <c r="M233" s="96"/>
    </row>
    <row r="234" spans="1:13" ht="110.25" x14ac:dyDescent="0.25">
      <c r="A234" s="1"/>
      <c r="B234" s="250"/>
      <c r="C234" s="250"/>
      <c r="D234" s="250"/>
      <c r="E234" s="250"/>
      <c r="F234" s="251"/>
      <c r="G234" s="56" t="s">
        <v>313</v>
      </c>
      <c r="H234" s="331" t="s">
        <v>314</v>
      </c>
      <c r="I234" s="64"/>
      <c r="J234" s="300">
        <f>SUM(J235)</f>
        <v>865940</v>
      </c>
      <c r="K234" s="300">
        <f>SUM(K235)</f>
        <v>656273</v>
      </c>
      <c r="L234" s="285">
        <f t="shared" si="4"/>
        <v>75.787352472457684</v>
      </c>
      <c r="M234" s="96"/>
    </row>
    <row r="235" spans="1:13" ht="63" x14ac:dyDescent="0.25">
      <c r="A235" s="1"/>
      <c r="B235" s="250"/>
      <c r="C235" s="250"/>
      <c r="D235" s="250"/>
      <c r="E235" s="250"/>
      <c r="F235" s="251"/>
      <c r="G235" s="49" t="s">
        <v>81</v>
      </c>
      <c r="H235" s="163" t="s">
        <v>272</v>
      </c>
      <c r="I235" s="30"/>
      <c r="J235" s="299">
        <f>SUM(J236)</f>
        <v>865940</v>
      </c>
      <c r="K235" s="299">
        <f>SUM(K236)</f>
        <v>656273</v>
      </c>
      <c r="L235" s="286">
        <f t="shared" si="4"/>
        <v>75.787352472457684</v>
      </c>
      <c r="M235" s="96"/>
    </row>
    <row r="236" spans="1:13" ht="63" x14ac:dyDescent="0.25">
      <c r="A236" s="1"/>
      <c r="B236" s="157"/>
      <c r="C236" s="157"/>
      <c r="D236" s="157"/>
      <c r="E236" s="157"/>
      <c r="F236" s="158"/>
      <c r="G236" s="50" t="s">
        <v>4</v>
      </c>
      <c r="H236" s="163"/>
      <c r="I236" s="30">
        <v>600</v>
      </c>
      <c r="J236" s="299">
        <v>865940</v>
      </c>
      <c r="K236" s="299">
        <v>656273</v>
      </c>
      <c r="L236" s="286">
        <f t="shared" si="4"/>
        <v>75.787352472457684</v>
      </c>
      <c r="M236" s="96"/>
    </row>
    <row r="237" spans="1:13" ht="157.5" x14ac:dyDescent="0.25">
      <c r="A237" s="1"/>
      <c r="B237" s="157"/>
      <c r="C237" s="157"/>
      <c r="D237" s="157"/>
      <c r="E237" s="157"/>
      <c r="F237" s="158"/>
      <c r="G237" s="50" t="s">
        <v>373</v>
      </c>
      <c r="H237" s="230" t="s">
        <v>374</v>
      </c>
      <c r="I237" s="30"/>
      <c r="J237" s="300">
        <f>SUM(J238)</f>
        <v>170000</v>
      </c>
      <c r="K237" s="300">
        <f>SUM(K238)</f>
        <v>85000</v>
      </c>
      <c r="L237" s="289">
        <f t="shared" si="4"/>
        <v>50</v>
      </c>
      <c r="M237" s="96"/>
    </row>
    <row r="238" spans="1:13" ht="63" x14ac:dyDescent="0.25">
      <c r="A238" s="1"/>
      <c r="B238" s="157"/>
      <c r="C238" s="157"/>
      <c r="D238" s="157"/>
      <c r="E238" s="157"/>
      <c r="F238" s="158"/>
      <c r="G238" s="50" t="s">
        <v>81</v>
      </c>
      <c r="H238" s="230" t="s">
        <v>375</v>
      </c>
      <c r="I238" s="30"/>
      <c r="J238" s="299">
        <f>SUM(J239)</f>
        <v>170000</v>
      </c>
      <c r="K238" s="299">
        <f>SUM(K239)</f>
        <v>85000</v>
      </c>
      <c r="L238" s="284">
        <f t="shared" si="4"/>
        <v>50</v>
      </c>
      <c r="M238" s="96"/>
    </row>
    <row r="239" spans="1:13" ht="63" x14ac:dyDescent="0.25">
      <c r="A239" s="1"/>
      <c r="B239" s="227"/>
      <c r="C239" s="227"/>
      <c r="D239" s="227"/>
      <c r="E239" s="227"/>
      <c r="F239" s="228"/>
      <c r="G239" s="50" t="s">
        <v>4</v>
      </c>
      <c r="H239" s="163"/>
      <c r="I239" s="30">
        <v>600</v>
      </c>
      <c r="J239" s="299">
        <v>170000</v>
      </c>
      <c r="K239" s="299">
        <v>85000</v>
      </c>
      <c r="L239" s="283">
        <f t="shared" si="4"/>
        <v>50</v>
      </c>
      <c r="M239" s="96"/>
    </row>
    <row r="240" spans="1:13" ht="63" x14ac:dyDescent="0.25">
      <c r="A240" s="1"/>
      <c r="B240" s="227"/>
      <c r="C240" s="227"/>
      <c r="D240" s="227"/>
      <c r="E240" s="227"/>
      <c r="F240" s="228"/>
      <c r="G240" s="66" t="s">
        <v>277</v>
      </c>
      <c r="H240" s="310" t="s">
        <v>279</v>
      </c>
      <c r="I240" s="65" t="s">
        <v>0</v>
      </c>
      <c r="J240" s="296">
        <f t="shared" ref="J240:K246" si="5">SUM(J241)</f>
        <v>32915</v>
      </c>
      <c r="K240" s="296">
        <f t="shared" si="5"/>
        <v>32915</v>
      </c>
      <c r="L240" s="294">
        <f t="shared" si="4"/>
        <v>100</v>
      </c>
      <c r="M240" s="96"/>
    </row>
    <row r="241" spans="1:13" ht="63" x14ac:dyDescent="0.25">
      <c r="A241" s="1"/>
      <c r="B241" s="227"/>
      <c r="C241" s="227"/>
      <c r="D241" s="227"/>
      <c r="E241" s="227"/>
      <c r="F241" s="228"/>
      <c r="G241" s="184" t="s">
        <v>343</v>
      </c>
      <c r="H241" s="339" t="s">
        <v>278</v>
      </c>
      <c r="I241" s="187" t="s">
        <v>0</v>
      </c>
      <c r="J241" s="300">
        <f>SUM(J245+J242)</f>
        <v>32915</v>
      </c>
      <c r="K241" s="300">
        <f>SUM(K245+K242)</f>
        <v>32915</v>
      </c>
      <c r="L241" s="283">
        <f t="shared" si="4"/>
        <v>100</v>
      </c>
      <c r="M241" s="96"/>
    </row>
    <row r="242" spans="1:13" ht="110.25" x14ac:dyDescent="0.25">
      <c r="A242" s="1"/>
      <c r="B242" s="129"/>
      <c r="C242" s="129"/>
      <c r="D242" s="129"/>
      <c r="E242" s="129"/>
      <c r="F242" s="130"/>
      <c r="G242" s="188" t="s">
        <v>336</v>
      </c>
      <c r="H242" s="340" t="s">
        <v>337</v>
      </c>
      <c r="I242" s="189"/>
      <c r="J242" s="303">
        <f t="shared" ref="J242:K243" si="6">SUM(J243)</f>
        <v>19815</v>
      </c>
      <c r="K242" s="303">
        <f t="shared" si="6"/>
        <v>19815</v>
      </c>
      <c r="L242" s="283">
        <f t="shared" si="4"/>
        <v>100</v>
      </c>
      <c r="M242" s="97"/>
    </row>
    <row r="243" spans="1:13" ht="31.5" x14ac:dyDescent="0.25">
      <c r="A243" s="1"/>
      <c r="B243" s="129"/>
      <c r="C243" s="129"/>
      <c r="D243" s="129"/>
      <c r="E243" s="129"/>
      <c r="F243" s="130"/>
      <c r="G243" s="190" t="s">
        <v>338</v>
      </c>
      <c r="H243" s="341" t="s">
        <v>339</v>
      </c>
      <c r="I243" s="191" t="s">
        <v>0</v>
      </c>
      <c r="J243" s="304">
        <f t="shared" si="6"/>
        <v>19815</v>
      </c>
      <c r="K243" s="304">
        <f t="shared" si="6"/>
        <v>19815</v>
      </c>
      <c r="L243" s="286">
        <f t="shared" ref="L243:L316" si="7">K243/J243%</f>
        <v>100</v>
      </c>
      <c r="M243" s="97"/>
    </row>
    <row r="244" spans="1:13" ht="33" customHeight="1" x14ac:dyDescent="0.25">
      <c r="A244" s="1"/>
      <c r="B244" s="180"/>
      <c r="C244" s="180"/>
      <c r="D244" s="180"/>
      <c r="E244" s="180"/>
      <c r="F244" s="181"/>
      <c r="G244" s="192" t="s">
        <v>2</v>
      </c>
      <c r="H244" s="342" t="s">
        <v>0</v>
      </c>
      <c r="I244" s="193">
        <v>200</v>
      </c>
      <c r="J244" s="305">
        <v>19815</v>
      </c>
      <c r="K244" s="305">
        <v>19815</v>
      </c>
      <c r="L244" s="284">
        <f t="shared" si="7"/>
        <v>100</v>
      </c>
      <c r="M244" s="97"/>
    </row>
    <row r="245" spans="1:13" ht="35.25" customHeight="1" x14ac:dyDescent="0.25">
      <c r="A245" s="1"/>
      <c r="B245" s="180"/>
      <c r="C245" s="180"/>
      <c r="D245" s="180"/>
      <c r="E245" s="180"/>
      <c r="F245" s="181"/>
      <c r="G245" s="194" t="s">
        <v>340</v>
      </c>
      <c r="H245" s="343" t="s">
        <v>341</v>
      </c>
      <c r="I245" s="191"/>
      <c r="J245" s="300">
        <f t="shared" si="5"/>
        <v>13100</v>
      </c>
      <c r="K245" s="300">
        <f t="shared" si="5"/>
        <v>13100</v>
      </c>
      <c r="L245" s="285">
        <f t="shared" si="7"/>
        <v>100</v>
      </c>
      <c r="M245" s="97"/>
    </row>
    <row r="246" spans="1:13" ht="31.5" x14ac:dyDescent="0.25">
      <c r="A246" s="1"/>
      <c r="B246" s="180"/>
      <c r="C246" s="180"/>
      <c r="D246" s="180"/>
      <c r="E246" s="180"/>
      <c r="F246" s="181"/>
      <c r="G246" s="195" t="s">
        <v>338</v>
      </c>
      <c r="H246" s="341" t="s">
        <v>342</v>
      </c>
      <c r="I246" s="191"/>
      <c r="J246" s="299">
        <f t="shared" si="5"/>
        <v>13100</v>
      </c>
      <c r="K246" s="299">
        <f t="shared" si="5"/>
        <v>13100</v>
      </c>
      <c r="L246" s="291">
        <f t="shared" si="7"/>
        <v>100</v>
      </c>
      <c r="M246" s="97"/>
    </row>
    <row r="247" spans="1:13" ht="34.5" customHeight="1" x14ac:dyDescent="0.25">
      <c r="A247" s="1"/>
      <c r="B247" s="129"/>
      <c r="C247" s="129"/>
      <c r="D247" s="129"/>
      <c r="E247" s="129"/>
      <c r="F247" s="130"/>
      <c r="G247" s="192" t="s">
        <v>2</v>
      </c>
      <c r="H247" s="341"/>
      <c r="I247" s="191">
        <v>200</v>
      </c>
      <c r="J247" s="299">
        <v>13100</v>
      </c>
      <c r="K247" s="299">
        <v>13100</v>
      </c>
      <c r="L247" s="284">
        <f t="shared" si="7"/>
        <v>100</v>
      </c>
      <c r="M247" s="97"/>
    </row>
    <row r="248" spans="1:13" ht="63" x14ac:dyDescent="0.25">
      <c r="A248" s="1"/>
      <c r="B248" s="129"/>
      <c r="C248" s="129"/>
      <c r="D248" s="129"/>
      <c r="E248" s="129"/>
      <c r="F248" s="130"/>
      <c r="G248" s="171" t="s">
        <v>82</v>
      </c>
      <c r="H248" s="344" t="s">
        <v>195</v>
      </c>
      <c r="I248" s="65" t="s">
        <v>0</v>
      </c>
      <c r="J248" s="296">
        <f t="shared" ref="J248:K248" si="8">SUM(J249)</f>
        <v>1150000</v>
      </c>
      <c r="K248" s="296">
        <f t="shared" si="8"/>
        <v>777510</v>
      </c>
      <c r="L248" s="295">
        <f t="shared" si="7"/>
        <v>67.609565217391307</v>
      </c>
      <c r="M248" s="97"/>
    </row>
    <row r="249" spans="1:13" ht="63" x14ac:dyDescent="0.25">
      <c r="A249" s="1"/>
      <c r="B249" s="129"/>
      <c r="C249" s="129"/>
      <c r="D249" s="129"/>
      <c r="E249" s="129"/>
      <c r="F249" s="130"/>
      <c r="G249" s="56" t="s">
        <v>289</v>
      </c>
      <c r="H249" s="312" t="s">
        <v>196</v>
      </c>
      <c r="I249" s="64" t="s">
        <v>0</v>
      </c>
      <c r="J249" s="300">
        <f>SUM(J250+J256+J253)</f>
        <v>1150000</v>
      </c>
      <c r="K249" s="300">
        <f>SUM(K250+K256+K253)</f>
        <v>777510</v>
      </c>
      <c r="L249" s="306">
        <f t="shared" si="7"/>
        <v>67.609565217391307</v>
      </c>
      <c r="M249" s="97"/>
    </row>
    <row r="250" spans="1:13" ht="31.5" x14ac:dyDescent="0.25">
      <c r="A250" s="1"/>
      <c r="B250" s="248"/>
      <c r="C250" s="248"/>
      <c r="D250" s="248"/>
      <c r="E250" s="248"/>
      <c r="F250" s="249"/>
      <c r="G250" s="56" t="s">
        <v>197</v>
      </c>
      <c r="H250" s="205" t="s">
        <v>198</v>
      </c>
      <c r="I250" s="64"/>
      <c r="J250" s="297">
        <f>SUM(J251)</f>
        <v>835000</v>
      </c>
      <c r="K250" s="297">
        <f>SUM(K251)</f>
        <v>477510</v>
      </c>
      <c r="L250" s="283">
        <f t="shared" si="7"/>
        <v>57.186826347305391</v>
      </c>
      <c r="M250" s="97"/>
    </row>
    <row r="251" spans="1:13" ht="31.5" x14ac:dyDescent="0.25">
      <c r="A251" s="1"/>
      <c r="B251" s="248"/>
      <c r="C251" s="248"/>
      <c r="D251" s="248"/>
      <c r="E251" s="248"/>
      <c r="F251" s="249"/>
      <c r="G251" s="48" t="s">
        <v>200</v>
      </c>
      <c r="H251" s="319" t="s">
        <v>199</v>
      </c>
      <c r="I251" s="67"/>
      <c r="J251" s="298">
        <f>SUM(J252)</f>
        <v>835000</v>
      </c>
      <c r="K251" s="298">
        <f>SUM(K252)</f>
        <v>477510</v>
      </c>
      <c r="L251" s="284">
        <f t="shared" si="7"/>
        <v>57.186826347305391</v>
      </c>
      <c r="M251" s="97"/>
    </row>
    <row r="252" spans="1:13" ht="37.5" customHeight="1" x14ac:dyDescent="0.25">
      <c r="A252" s="1"/>
      <c r="B252" s="87"/>
      <c r="C252" s="87"/>
      <c r="D252" s="87"/>
      <c r="E252" s="87"/>
      <c r="F252" s="88"/>
      <c r="G252" s="49" t="s">
        <v>2</v>
      </c>
      <c r="H252" s="319"/>
      <c r="I252" s="30">
        <v>200</v>
      </c>
      <c r="J252" s="299">
        <v>835000</v>
      </c>
      <c r="K252" s="299">
        <v>477510</v>
      </c>
      <c r="L252" s="286">
        <f t="shared" si="7"/>
        <v>57.186826347305391</v>
      </c>
      <c r="M252" s="97"/>
    </row>
    <row r="253" spans="1:13" ht="37.5" customHeight="1" x14ac:dyDescent="0.25">
      <c r="A253" s="1"/>
      <c r="B253" s="369"/>
      <c r="C253" s="369"/>
      <c r="D253" s="369"/>
      <c r="E253" s="369"/>
      <c r="F253" s="370"/>
      <c r="G253" s="57" t="s">
        <v>463</v>
      </c>
      <c r="H253" s="324" t="s">
        <v>464</v>
      </c>
      <c r="I253" s="64"/>
      <c r="J253" s="297">
        <f>SUM(J254)</f>
        <v>300000</v>
      </c>
      <c r="K253" s="297">
        <f>SUM(K254)</f>
        <v>300000</v>
      </c>
      <c r="L253" s="285">
        <f t="shared" si="7"/>
        <v>100</v>
      </c>
      <c r="M253" s="97"/>
    </row>
    <row r="254" spans="1:13" ht="37.5" customHeight="1" x14ac:dyDescent="0.25">
      <c r="A254" s="1"/>
      <c r="B254" s="369"/>
      <c r="C254" s="369"/>
      <c r="D254" s="369"/>
      <c r="E254" s="369"/>
      <c r="F254" s="370"/>
      <c r="G254" s="49" t="s">
        <v>465</v>
      </c>
      <c r="H254" s="319" t="s">
        <v>466</v>
      </c>
      <c r="I254" s="30"/>
      <c r="J254" s="298">
        <f>SUM(J255)</f>
        <v>300000</v>
      </c>
      <c r="K254" s="298">
        <f>SUM(K255)</f>
        <v>300000</v>
      </c>
      <c r="L254" s="286">
        <f t="shared" si="7"/>
        <v>100</v>
      </c>
      <c r="M254" s="97"/>
    </row>
    <row r="255" spans="1:13" ht="37.5" customHeight="1" x14ac:dyDescent="0.25">
      <c r="A255" s="1"/>
      <c r="B255" s="369"/>
      <c r="C255" s="369"/>
      <c r="D255" s="369"/>
      <c r="E255" s="369"/>
      <c r="F255" s="370"/>
      <c r="G255" s="50" t="s">
        <v>4</v>
      </c>
      <c r="H255" s="163"/>
      <c r="I255" s="30">
        <v>600</v>
      </c>
      <c r="J255" s="298">
        <v>300000</v>
      </c>
      <c r="K255" s="298">
        <v>300000</v>
      </c>
      <c r="L255" s="286">
        <f t="shared" si="7"/>
        <v>100</v>
      </c>
      <c r="M255" s="97"/>
    </row>
    <row r="256" spans="1:13" ht="30.75" customHeight="1" x14ac:dyDescent="0.25">
      <c r="A256" s="1"/>
      <c r="B256" s="254"/>
      <c r="C256" s="254"/>
      <c r="D256" s="254"/>
      <c r="E256" s="254"/>
      <c r="F256" s="255"/>
      <c r="G256" s="56" t="s">
        <v>415</v>
      </c>
      <c r="H256" s="324" t="s">
        <v>416</v>
      </c>
      <c r="I256" s="64"/>
      <c r="J256" s="297">
        <f>SUM(J257)</f>
        <v>15000</v>
      </c>
      <c r="K256" s="297">
        <f>SUM(K257)</f>
        <v>0</v>
      </c>
      <c r="L256" s="285">
        <f t="shared" si="7"/>
        <v>0</v>
      </c>
      <c r="M256" s="97"/>
    </row>
    <row r="257" spans="1:13" ht="78.75" x14ac:dyDescent="0.25">
      <c r="A257" s="1"/>
      <c r="B257" s="254"/>
      <c r="C257" s="254"/>
      <c r="D257" s="254"/>
      <c r="E257" s="254"/>
      <c r="F257" s="255"/>
      <c r="G257" s="48" t="s">
        <v>413</v>
      </c>
      <c r="H257" s="128" t="s">
        <v>414</v>
      </c>
      <c r="I257" s="67"/>
      <c r="J257" s="298">
        <f>SUM(J258)</f>
        <v>15000</v>
      </c>
      <c r="K257" s="298">
        <f>SUM(K258)</f>
        <v>0</v>
      </c>
      <c r="L257" s="286">
        <f t="shared" si="7"/>
        <v>0</v>
      </c>
      <c r="M257" s="97"/>
    </row>
    <row r="258" spans="1:13" ht="37.5" customHeight="1" x14ac:dyDescent="0.25">
      <c r="A258" s="1"/>
      <c r="B258" s="254"/>
      <c r="C258" s="254"/>
      <c r="D258" s="254"/>
      <c r="E258" s="254"/>
      <c r="F258" s="255"/>
      <c r="G258" s="49" t="s">
        <v>2</v>
      </c>
      <c r="H258" s="319"/>
      <c r="I258" s="30">
        <v>200</v>
      </c>
      <c r="J258" s="299">
        <v>15000</v>
      </c>
      <c r="K258" s="299">
        <v>0</v>
      </c>
      <c r="L258" s="286">
        <f t="shared" si="7"/>
        <v>0</v>
      </c>
      <c r="M258" s="97"/>
    </row>
    <row r="259" spans="1:13" ht="78.75" x14ac:dyDescent="0.25">
      <c r="A259" s="1"/>
      <c r="B259" s="33"/>
      <c r="C259" s="33"/>
      <c r="D259" s="33"/>
      <c r="E259" s="33"/>
      <c r="F259" s="34"/>
      <c r="G259" s="200" t="s">
        <v>83</v>
      </c>
      <c r="H259" s="201" t="s">
        <v>201</v>
      </c>
      <c r="I259" s="199"/>
      <c r="J259" s="307">
        <f>SUM(J260+J269+J277+J281)</f>
        <v>19310781</v>
      </c>
      <c r="K259" s="307">
        <f>SUM(K260+K269+K277+K281)</f>
        <v>4987537</v>
      </c>
      <c r="L259" s="288">
        <f t="shared" si="7"/>
        <v>25.827733223218679</v>
      </c>
      <c r="M259" s="97"/>
    </row>
    <row r="260" spans="1:13" ht="63" x14ac:dyDescent="0.25">
      <c r="A260" s="1"/>
      <c r="B260" s="33"/>
      <c r="C260" s="33"/>
      <c r="D260" s="33"/>
      <c r="E260" s="33"/>
      <c r="F260" s="34"/>
      <c r="G260" s="197" t="s">
        <v>423</v>
      </c>
      <c r="H260" s="345" t="s">
        <v>202</v>
      </c>
      <c r="I260" s="198"/>
      <c r="J260" s="303">
        <f>SUM(J261)</f>
        <v>16593281</v>
      </c>
      <c r="K260" s="303">
        <f>SUM(K261)</f>
        <v>3741181</v>
      </c>
      <c r="L260" s="285">
        <f t="shared" si="7"/>
        <v>22.546360783018137</v>
      </c>
      <c r="M260" s="97"/>
    </row>
    <row r="261" spans="1:13" ht="63" x14ac:dyDescent="0.25">
      <c r="A261" s="1"/>
      <c r="B261" s="25"/>
      <c r="C261" s="25"/>
      <c r="D261" s="25"/>
      <c r="E261" s="25"/>
      <c r="F261" s="26"/>
      <c r="G261" s="202" t="s">
        <v>203</v>
      </c>
      <c r="H261" s="345" t="s">
        <v>204</v>
      </c>
      <c r="I261" s="198"/>
      <c r="J261" s="303">
        <f>SUM(J262+J264+J267)</f>
        <v>16593281</v>
      </c>
      <c r="K261" s="303">
        <f>SUM(K262+K264+K267)</f>
        <v>3741181</v>
      </c>
      <c r="L261" s="285">
        <f t="shared" si="7"/>
        <v>22.546360783018137</v>
      </c>
      <c r="M261" s="95"/>
    </row>
    <row r="262" spans="1:13" ht="52.5" customHeight="1" x14ac:dyDescent="0.25">
      <c r="A262" s="1"/>
      <c r="B262" s="25"/>
      <c r="C262" s="25"/>
      <c r="D262" s="25"/>
      <c r="E262" s="25"/>
      <c r="F262" s="26"/>
      <c r="G262" s="216" t="s">
        <v>205</v>
      </c>
      <c r="H262" s="346" t="s">
        <v>206</v>
      </c>
      <c r="I262" s="182"/>
      <c r="J262" s="304">
        <f>SUM(J263)</f>
        <v>2211100</v>
      </c>
      <c r="K262" s="304">
        <f>SUM(K263)</f>
        <v>0</v>
      </c>
      <c r="L262" s="286">
        <f t="shared" si="7"/>
        <v>0</v>
      </c>
      <c r="M262" s="96"/>
    </row>
    <row r="263" spans="1:13" ht="33" customHeight="1" x14ac:dyDescent="0.25">
      <c r="A263" s="1"/>
      <c r="B263" s="92"/>
      <c r="C263" s="92"/>
      <c r="D263" s="92"/>
      <c r="E263" s="92"/>
      <c r="F263" s="93"/>
      <c r="G263" s="186" t="s">
        <v>2</v>
      </c>
      <c r="H263" s="347" t="s">
        <v>0</v>
      </c>
      <c r="I263" s="182">
        <v>200</v>
      </c>
      <c r="J263" s="304">
        <v>2211100</v>
      </c>
      <c r="K263" s="304">
        <v>0</v>
      </c>
      <c r="L263" s="286">
        <f t="shared" si="7"/>
        <v>0</v>
      </c>
      <c r="M263" s="96"/>
    </row>
    <row r="264" spans="1:13" ht="47.25" x14ac:dyDescent="0.25">
      <c r="A264" s="1"/>
      <c r="B264" s="165"/>
      <c r="C264" s="165"/>
      <c r="D264" s="165"/>
      <c r="E264" s="165"/>
      <c r="F264" s="166"/>
      <c r="G264" s="50" t="s">
        <v>369</v>
      </c>
      <c r="H264" s="330" t="s">
        <v>404</v>
      </c>
      <c r="I264" s="67"/>
      <c r="J264" s="299">
        <f>SUM(J266+J265)</f>
        <v>1377000</v>
      </c>
      <c r="K264" s="299">
        <f>SUM(K266+K265)</f>
        <v>0</v>
      </c>
      <c r="L264" s="286">
        <f t="shared" si="7"/>
        <v>0</v>
      </c>
      <c r="M264" s="97"/>
    </row>
    <row r="265" spans="1:13" ht="35.25" customHeight="1" x14ac:dyDescent="0.25">
      <c r="A265" s="1"/>
      <c r="B265" s="270"/>
      <c r="C265" s="270"/>
      <c r="D265" s="270"/>
      <c r="E265" s="270"/>
      <c r="F265" s="271"/>
      <c r="G265" s="186" t="s">
        <v>2</v>
      </c>
      <c r="H265" s="347" t="s">
        <v>0</v>
      </c>
      <c r="I265" s="182">
        <v>200</v>
      </c>
      <c r="J265" s="299">
        <v>360000</v>
      </c>
      <c r="K265" s="299">
        <v>0</v>
      </c>
      <c r="L265" s="286">
        <f t="shared" si="7"/>
        <v>0</v>
      </c>
      <c r="M265" s="97"/>
    </row>
    <row r="266" spans="1:13" ht="63" x14ac:dyDescent="0.25">
      <c r="A266" s="1"/>
      <c r="B266" s="35"/>
      <c r="C266" s="35"/>
      <c r="D266" s="35"/>
      <c r="E266" s="35"/>
      <c r="F266" s="36"/>
      <c r="G266" s="50" t="s">
        <v>102</v>
      </c>
      <c r="H266" s="316" t="s">
        <v>0</v>
      </c>
      <c r="I266" s="30">
        <v>400</v>
      </c>
      <c r="J266" s="299">
        <v>1017000</v>
      </c>
      <c r="K266" s="299">
        <v>0</v>
      </c>
      <c r="L266" s="286">
        <f t="shared" si="7"/>
        <v>0</v>
      </c>
      <c r="M266" s="97"/>
    </row>
    <row r="267" spans="1:13" ht="47.25" x14ac:dyDescent="0.25">
      <c r="A267" s="1"/>
      <c r="B267" s="258"/>
      <c r="C267" s="258"/>
      <c r="D267" s="258"/>
      <c r="E267" s="258"/>
      <c r="F267" s="259"/>
      <c r="G267" s="50" t="s">
        <v>369</v>
      </c>
      <c r="H267" s="330" t="s">
        <v>425</v>
      </c>
      <c r="I267" s="67"/>
      <c r="J267" s="299">
        <f>SUM(J268)</f>
        <v>13005181</v>
      </c>
      <c r="K267" s="299">
        <f>SUM(K268)</f>
        <v>3741181</v>
      </c>
      <c r="L267" s="286">
        <f t="shared" si="7"/>
        <v>28.766850688198804</v>
      </c>
      <c r="M267" s="97"/>
    </row>
    <row r="268" spans="1:13" ht="63" x14ac:dyDescent="0.25">
      <c r="A268" s="1"/>
      <c r="B268" s="258"/>
      <c r="C268" s="258"/>
      <c r="D268" s="258"/>
      <c r="E268" s="258"/>
      <c r="F268" s="259"/>
      <c r="G268" s="50" t="s">
        <v>102</v>
      </c>
      <c r="H268" s="316" t="s">
        <v>0</v>
      </c>
      <c r="I268" s="30">
        <v>400</v>
      </c>
      <c r="J268" s="299">
        <v>13005181</v>
      </c>
      <c r="K268" s="299">
        <v>3741181</v>
      </c>
      <c r="L268" s="286">
        <f t="shared" si="7"/>
        <v>28.766850688198804</v>
      </c>
      <c r="M268" s="97"/>
    </row>
    <row r="269" spans="1:13" ht="78.75" x14ac:dyDescent="0.25">
      <c r="A269" s="1"/>
      <c r="B269" s="210"/>
      <c r="C269" s="210"/>
      <c r="D269" s="210"/>
      <c r="E269" s="210"/>
      <c r="F269" s="211"/>
      <c r="G269" s="293" t="s">
        <v>290</v>
      </c>
      <c r="H269" s="380" t="s">
        <v>207</v>
      </c>
      <c r="I269" s="198"/>
      <c r="J269" s="303">
        <f>SUM(J270+J273)</f>
        <v>825000</v>
      </c>
      <c r="K269" s="303">
        <f>SUM(K270+K273)</f>
        <v>152414</v>
      </c>
      <c r="L269" s="285">
        <f t="shared" si="7"/>
        <v>18.474424242424242</v>
      </c>
      <c r="M269" s="97"/>
    </row>
    <row r="270" spans="1:13" ht="110.25" x14ac:dyDescent="0.25">
      <c r="A270" s="1"/>
      <c r="B270" s="210"/>
      <c r="C270" s="210"/>
      <c r="D270" s="210"/>
      <c r="E270" s="210"/>
      <c r="F270" s="211"/>
      <c r="G270" s="293" t="s">
        <v>208</v>
      </c>
      <c r="H270" s="348" t="s">
        <v>209</v>
      </c>
      <c r="I270" s="198"/>
      <c r="J270" s="303">
        <f>SUM(J271)</f>
        <v>70000</v>
      </c>
      <c r="K270" s="303">
        <f>SUM(K271)</f>
        <v>22887</v>
      </c>
      <c r="L270" s="285">
        <f t="shared" si="7"/>
        <v>32.695714285714288</v>
      </c>
      <c r="M270" s="97"/>
    </row>
    <row r="271" spans="1:13" ht="94.5" x14ac:dyDescent="0.25">
      <c r="A271" s="1"/>
      <c r="B271" s="43"/>
      <c r="C271" s="43"/>
      <c r="D271" s="43"/>
      <c r="E271" s="43"/>
      <c r="F271" s="44"/>
      <c r="G271" s="216" t="s">
        <v>210</v>
      </c>
      <c r="H271" s="349" t="s">
        <v>211</v>
      </c>
      <c r="I271" s="198"/>
      <c r="J271" s="304">
        <f>SUM(J272)</f>
        <v>70000</v>
      </c>
      <c r="K271" s="304">
        <f>SUM(K272)</f>
        <v>22887</v>
      </c>
      <c r="L271" s="286">
        <f t="shared" si="7"/>
        <v>32.695714285714288</v>
      </c>
      <c r="M271" s="96"/>
    </row>
    <row r="272" spans="1:13" ht="47.25" x14ac:dyDescent="0.25">
      <c r="A272" s="1"/>
      <c r="B272" s="92"/>
      <c r="C272" s="92"/>
      <c r="D272" s="92"/>
      <c r="E272" s="92"/>
      <c r="F272" s="93"/>
      <c r="G272" s="186" t="s">
        <v>2</v>
      </c>
      <c r="H272" s="347" t="s">
        <v>0</v>
      </c>
      <c r="I272" s="182">
        <v>200</v>
      </c>
      <c r="J272" s="304">
        <v>70000</v>
      </c>
      <c r="K272" s="304">
        <v>22887</v>
      </c>
      <c r="L272" s="286">
        <f t="shared" si="7"/>
        <v>32.695714285714288</v>
      </c>
      <c r="M272" s="97"/>
    </row>
    <row r="273" spans="1:13" ht="94.5" x14ac:dyDescent="0.25">
      <c r="A273" s="1"/>
      <c r="B273" s="244"/>
      <c r="C273" s="244"/>
      <c r="D273" s="244"/>
      <c r="E273" s="244"/>
      <c r="F273" s="245"/>
      <c r="G273" s="185" t="s">
        <v>305</v>
      </c>
      <c r="H273" s="345" t="s">
        <v>306</v>
      </c>
      <c r="I273" s="182"/>
      <c r="J273" s="308">
        <f>SUM(J274)</f>
        <v>755000</v>
      </c>
      <c r="K273" s="308">
        <f>SUM(K274)</f>
        <v>129527</v>
      </c>
      <c r="L273" s="285">
        <f t="shared" si="7"/>
        <v>17.155894039735099</v>
      </c>
      <c r="M273" s="97"/>
    </row>
    <row r="274" spans="1:13" ht="94.5" x14ac:dyDescent="0.25">
      <c r="A274" s="1"/>
      <c r="B274" s="146"/>
      <c r="C274" s="146"/>
      <c r="D274" s="146"/>
      <c r="E274" s="146"/>
      <c r="F274" s="147"/>
      <c r="G274" s="196" t="s">
        <v>210</v>
      </c>
      <c r="H274" s="349" t="s">
        <v>307</v>
      </c>
      <c r="I274" s="198"/>
      <c r="J274" s="304">
        <f>SUM(J275+J276)</f>
        <v>755000</v>
      </c>
      <c r="K274" s="304">
        <f>SUM(K275+K276)</f>
        <v>129527</v>
      </c>
      <c r="L274" s="286">
        <f t="shared" si="7"/>
        <v>17.155894039735099</v>
      </c>
      <c r="M274" s="97"/>
    </row>
    <row r="275" spans="1:13" ht="36.75" customHeight="1" x14ac:dyDescent="0.25">
      <c r="A275" s="1"/>
      <c r="B275" s="250"/>
      <c r="C275" s="250"/>
      <c r="D275" s="250"/>
      <c r="E275" s="250"/>
      <c r="F275" s="251"/>
      <c r="G275" s="186" t="s">
        <v>2</v>
      </c>
      <c r="H275" s="347" t="s">
        <v>0</v>
      </c>
      <c r="I275" s="182">
        <v>200</v>
      </c>
      <c r="J275" s="304">
        <v>55000</v>
      </c>
      <c r="K275" s="304">
        <v>29577</v>
      </c>
      <c r="L275" s="286">
        <f t="shared" si="7"/>
        <v>53.776363636363634</v>
      </c>
      <c r="M275" s="97"/>
    </row>
    <row r="276" spans="1:13" ht="63" x14ac:dyDescent="0.25">
      <c r="A276" s="1"/>
      <c r="B276" s="146"/>
      <c r="C276" s="146"/>
      <c r="D276" s="146"/>
      <c r="E276" s="146"/>
      <c r="F276" s="147"/>
      <c r="G276" s="170" t="s">
        <v>102</v>
      </c>
      <c r="H276" s="350" t="s">
        <v>0</v>
      </c>
      <c r="I276" s="182">
        <v>400</v>
      </c>
      <c r="J276" s="304">
        <v>700000</v>
      </c>
      <c r="K276" s="304">
        <v>99950</v>
      </c>
      <c r="L276" s="286">
        <f t="shared" si="7"/>
        <v>14.278571428571428</v>
      </c>
      <c r="M276" s="97"/>
    </row>
    <row r="277" spans="1:13" ht="94.5" x14ac:dyDescent="0.25">
      <c r="A277" s="1"/>
      <c r="B277" s="146"/>
      <c r="C277" s="146"/>
      <c r="D277" s="146"/>
      <c r="E277" s="146"/>
      <c r="F277" s="147"/>
      <c r="G277" s="218" t="s">
        <v>308</v>
      </c>
      <c r="H277" s="241" t="s">
        <v>212</v>
      </c>
      <c r="I277" s="198"/>
      <c r="J277" s="303">
        <f>SUM(J278)</f>
        <v>500000</v>
      </c>
      <c r="K277" s="303">
        <f>SUM(K278)</f>
        <v>0</v>
      </c>
      <c r="L277" s="286">
        <f t="shared" si="7"/>
        <v>0</v>
      </c>
      <c r="M277" s="97"/>
    </row>
    <row r="278" spans="1:13" ht="157.5" x14ac:dyDescent="0.25">
      <c r="A278" s="1"/>
      <c r="B278" s="146"/>
      <c r="C278" s="146"/>
      <c r="D278" s="146"/>
      <c r="E278" s="146"/>
      <c r="F278" s="147"/>
      <c r="G278" s="218" t="s">
        <v>291</v>
      </c>
      <c r="H278" s="348" t="s">
        <v>213</v>
      </c>
      <c r="I278" s="198"/>
      <c r="J278" s="303">
        <f t="shared" ref="J278:K279" si="9">SUM(J279)</f>
        <v>500000</v>
      </c>
      <c r="K278" s="303">
        <f t="shared" si="9"/>
        <v>0</v>
      </c>
      <c r="L278" s="285">
        <f t="shared" si="7"/>
        <v>0</v>
      </c>
      <c r="M278" s="97"/>
    </row>
    <row r="279" spans="1:13" ht="63" x14ac:dyDescent="0.25">
      <c r="A279" s="1"/>
      <c r="B279" s="45"/>
      <c r="C279" s="45"/>
      <c r="D279" s="45"/>
      <c r="E279" s="45"/>
      <c r="F279" s="46"/>
      <c r="G279" s="217" t="s">
        <v>214</v>
      </c>
      <c r="H279" s="203" t="s">
        <v>215</v>
      </c>
      <c r="I279" s="182"/>
      <c r="J279" s="304">
        <f t="shared" si="9"/>
        <v>500000</v>
      </c>
      <c r="K279" s="304">
        <f t="shared" si="9"/>
        <v>0</v>
      </c>
      <c r="L279" s="286">
        <f t="shared" si="7"/>
        <v>0</v>
      </c>
      <c r="M279" s="97"/>
    </row>
    <row r="280" spans="1:13" ht="15.75" x14ac:dyDescent="0.25">
      <c r="A280" s="1"/>
      <c r="B280" s="92"/>
      <c r="C280" s="92"/>
      <c r="D280" s="92"/>
      <c r="E280" s="92"/>
      <c r="F280" s="93"/>
      <c r="G280" s="170" t="s">
        <v>1</v>
      </c>
      <c r="H280" s="350" t="s">
        <v>0</v>
      </c>
      <c r="I280" s="182">
        <v>800</v>
      </c>
      <c r="J280" s="304">
        <v>500000</v>
      </c>
      <c r="K280" s="304">
        <v>0</v>
      </c>
      <c r="L280" s="286">
        <f t="shared" si="7"/>
        <v>0</v>
      </c>
      <c r="M280" s="97"/>
    </row>
    <row r="281" spans="1:13" ht="47.25" x14ac:dyDescent="0.25">
      <c r="A281" s="1"/>
      <c r="B281" s="43"/>
      <c r="C281" s="43"/>
      <c r="D281" s="43"/>
      <c r="E281" s="43"/>
      <c r="F281" s="44"/>
      <c r="G281" s="185" t="s">
        <v>327</v>
      </c>
      <c r="H281" s="351" t="s">
        <v>328</v>
      </c>
      <c r="I281" s="204"/>
      <c r="J281" s="304">
        <f>SUM(J283)</f>
        <v>1392500</v>
      </c>
      <c r="K281" s="304">
        <f>SUM(K283)</f>
        <v>1093942</v>
      </c>
      <c r="L281" s="285">
        <f t="shared" si="7"/>
        <v>78.55956912028725</v>
      </c>
      <c r="M281" s="97"/>
    </row>
    <row r="282" spans="1:13" ht="63" x14ac:dyDescent="0.25">
      <c r="A282" s="1"/>
      <c r="B282" s="256"/>
      <c r="C282" s="256"/>
      <c r="D282" s="256"/>
      <c r="E282" s="256"/>
      <c r="F282" s="257"/>
      <c r="G282" s="185" t="s">
        <v>421</v>
      </c>
      <c r="H282" s="351" t="s">
        <v>422</v>
      </c>
      <c r="I282" s="198"/>
      <c r="J282" s="304">
        <f t="shared" ref="J282:K283" si="10">SUM(J283)</f>
        <v>1392500</v>
      </c>
      <c r="K282" s="304">
        <f t="shared" si="10"/>
        <v>1093942</v>
      </c>
      <c r="L282" s="286">
        <f t="shared" si="7"/>
        <v>78.55956912028725</v>
      </c>
      <c r="M282" s="97"/>
    </row>
    <row r="283" spans="1:13" ht="63" x14ac:dyDescent="0.25">
      <c r="A283" s="1"/>
      <c r="B283" s="43"/>
      <c r="C283" s="43"/>
      <c r="D283" s="43"/>
      <c r="E283" s="43"/>
      <c r="F283" s="44"/>
      <c r="G283" s="170" t="s">
        <v>329</v>
      </c>
      <c r="H283" s="350" t="s">
        <v>330</v>
      </c>
      <c r="I283" s="183"/>
      <c r="J283" s="309">
        <f t="shared" si="10"/>
        <v>1392500</v>
      </c>
      <c r="K283" s="309">
        <f t="shared" si="10"/>
        <v>1093942</v>
      </c>
      <c r="L283" s="286">
        <f t="shared" si="7"/>
        <v>78.55956912028725</v>
      </c>
      <c r="M283" s="97"/>
    </row>
    <row r="284" spans="1:13" ht="15.75" x14ac:dyDescent="0.25">
      <c r="A284" s="1"/>
      <c r="B284" s="168"/>
      <c r="C284" s="168"/>
      <c r="D284" s="168"/>
      <c r="E284" s="168"/>
      <c r="F284" s="169"/>
      <c r="G284" s="186" t="s">
        <v>1</v>
      </c>
      <c r="H284" s="350"/>
      <c r="I284" s="182">
        <v>800</v>
      </c>
      <c r="J284" s="304">
        <v>1392500</v>
      </c>
      <c r="K284" s="304">
        <v>1093942</v>
      </c>
      <c r="L284" s="286">
        <f t="shared" si="7"/>
        <v>78.55956912028725</v>
      </c>
      <c r="M284" s="97"/>
    </row>
    <row r="285" spans="1:13" ht="78.75" x14ac:dyDescent="0.25">
      <c r="A285" s="1"/>
      <c r="B285" s="168"/>
      <c r="C285" s="168"/>
      <c r="D285" s="168"/>
      <c r="E285" s="168"/>
      <c r="F285" s="169"/>
      <c r="G285" s="61" t="s">
        <v>84</v>
      </c>
      <c r="H285" s="120" t="s">
        <v>216</v>
      </c>
      <c r="I285" s="65" t="s">
        <v>0</v>
      </c>
      <c r="J285" s="296">
        <f>SUM(J286+J292)</f>
        <v>112606</v>
      </c>
      <c r="K285" s="296">
        <f>SUM(K286+K292)</f>
        <v>6000</v>
      </c>
      <c r="L285" s="288">
        <f t="shared" si="7"/>
        <v>5.3283128785322278</v>
      </c>
      <c r="M285" s="97"/>
    </row>
    <row r="286" spans="1:13" ht="63" x14ac:dyDescent="0.25">
      <c r="A286" s="1"/>
      <c r="B286" s="168"/>
      <c r="C286" s="168"/>
      <c r="D286" s="168"/>
      <c r="E286" s="168"/>
      <c r="F286" s="169"/>
      <c r="G286" s="56" t="s">
        <v>292</v>
      </c>
      <c r="H286" s="119" t="s">
        <v>217</v>
      </c>
      <c r="I286" s="64" t="s">
        <v>0</v>
      </c>
      <c r="J286" s="300">
        <f t="shared" ref="J286:K290" si="11">SUM(J287)</f>
        <v>82606</v>
      </c>
      <c r="K286" s="300">
        <f t="shared" si="11"/>
        <v>0</v>
      </c>
      <c r="L286" s="283">
        <f t="shared" si="7"/>
        <v>0</v>
      </c>
      <c r="M286" s="97"/>
    </row>
    <row r="287" spans="1:13" ht="47.25" x14ac:dyDescent="0.25">
      <c r="A287" s="1"/>
      <c r="B287" s="395" t="s">
        <v>28</v>
      </c>
      <c r="C287" s="395"/>
      <c r="D287" s="395"/>
      <c r="E287" s="395"/>
      <c r="F287" s="396"/>
      <c r="G287" s="109" t="s">
        <v>218</v>
      </c>
      <c r="H287" s="123" t="s">
        <v>219</v>
      </c>
      <c r="I287" s="64"/>
      <c r="J287" s="300">
        <f>SUM(J288+J290)</f>
        <v>82606</v>
      </c>
      <c r="K287" s="300">
        <f>SUM(K288+K290)</f>
        <v>0</v>
      </c>
      <c r="L287" s="285">
        <f t="shared" si="7"/>
        <v>0</v>
      </c>
      <c r="M287" s="95"/>
    </row>
    <row r="288" spans="1:13" ht="99.75" customHeight="1" x14ac:dyDescent="0.25">
      <c r="A288" s="1"/>
      <c r="B288" s="388" t="s">
        <v>27</v>
      </c>
      <c r="C288" s="388"/>
      <c r="D288" s="388"/>
      <c r="E288" s="388"/>
      <c r="F288" s="389"/>
      <c r="G288" s="107" t="s">
        <v>372</v>
      </c>
      <c r="H288" s="105" t="s">
        <v>403</v>
      </c>
      <c r="I288" s="30"/>
      <c r="J288" s="298">
        <f t="shared" si="11"/>
        <v>12000</v>
      </c>
      <c r="K288" s="298">
        <f t="shared" si="11"/>
        <v>0</v>
      </c>
      <c r="L288" s="286">
        <f t="shared" si="7"/>
        <v>0</v>
      </c>
      <c r="M288" s="96"/>
    </row>
    <row r="289" spans="1:13" ht="15.75" x14ac:dyDescent="0.25">
      <c r="A289" s="1"/>
      <c r="B289" s="92"/>
      <c r="C289" s="92"/>
      <c r="D289" s="92"/>
      <c r="E289" s="92"/>
      <c r="F289" s="93"/>
      <c r="G289" s="50" t="s">
        <v>1</v>
      </c>
      <c r="H289" s="315" t="s">
        <v>0</v>
      </c>
      <c r="I289" s="30">
        <v>800</v>
      </c>
      <c r="J289" s="299">
        <v>12000</v>
      </c>
      <c r="K289" s="299">
        <v>0</v>
      </c>
      <c r="L289" s="285">
        <f t="shared" si="7"/>
        <v>0</v>
      </c>
      <c r="M289" s="96"/>
    </row>
    <row r="290" spans="1:13" ht="98.25" customHeight="1" x14ac:dyDescent="0.25">
      <c r="A290" s="1"/>
      <c r="B290" s="367"/>
      <c r="C290" s="367"/>
      <c r="D290" s="367"/>
      <c r="E290" s="367"/>
      <c r="F290" s="368"/>
      <c r="G290" s="50" t="s">
        <v>372</v>
      </c>
      <c r="H290" s="316" t="s">
        <v>467</v>
      </c>
      <c r="I290" s="63"/>
      <c r="J290" s="298">
        <f t="shared" si="11"/>
        <v>70606</v>
      </c>
      <c r="K290" s="298">
        <f t="shared" si="11"/>
        <v>0</v>
      </c>
      <c r="L290" s="286">
        <f t="shared" si="7"/>
        <v>0</v>
      </c>
      <c r="M290" s="96"/>
    </row>
    <row r="291" spans="1:13" ht="15.75" x14ac:dyDescent="0.25">
      <c r="A291" s="1"/>
      <c r="B291" s="367"/>
      <c r="C291" s="367"/>
      <c r="D291" s="367"/>
      <c r="E291" s="367"/>
      <c r="F291" s="368"/>
      <c r="G291" s="50" t="s">
        <v>1</v>
      </c>
      <c r="H291" s="315" t="s">
        <v>0</v>
      </c>
      <c r="I291" s="63">
        <v>800</v>
      </c>
      <c r="J291" s="299">
        <v>70606</v>
      </c>
      <c r="K291" s="299">
        <v>0</v>
      </c>
      <c r="L291" s="285">
        <f t="shared" si="7"/>
        <v>0</v>
      </c>
      <c r="M291" s="96"/>
    </row>
    <row r="292" spans="1:13" ht="78.75" x14ac:dyDescent="0.25">
      <c r="A292" s="1"/>
      <c r="B292" s="223"/>
      <c r="C292" s="223"/>
      <c r="D292" s="223"/>
      <c r="E292" s="223"/>
      <c r="F292" s="224"/>
      <c r="G292" s="56" t="s">
        <v>293</v>
      </c>
      <c r="H292" s="326" t="s">
        <v>270</v>
      </c>
      <c r="I292" s="64"/>
      <c r="J292" s="300">
        <f t="shared" ref="J292:K294" si="12">SUM(J293)</f>
        <v>30000</v>
      </c>
      <c r="K292" s="300">
        <f t="shared" si="12"/>
        <v>6000</v>
      </c>
      <c r="L292" s="285">
        <f t="shared" si="7"/>
        <v>20</v>
      </c>
      <c r="M292" s="96"/>
    </row>
    <row r="293" spans="1:13" ht="47.25" x14ac:dyDescent="0.25">
      <c r="A293" s="1"/>
      <c r="B293" s="223"/>
      <c r="C293" s="223"/>
      <c r="D293" s="223"/>
      <c r="E293" s="223"/>
      <c r="F293" s="224"/>
      <c r="G293" s="56" t="s">
        <v>267</v>
      </c>
      <c r="H293" s="123" t="s">
        <v>268</v>
      </c>
      <c r="I293" s="62"/>
      <c r="J293" s="300">
        <f t="shared" si="12"/>
        <v>30000</v>
      </c>
      <c r="K293" s="300">
        <f t="shared" si="12"/>
        <v>6000</v>
      </c>
      <c r="L293" s="285">
        <f t="shared" si="7"/>
        <v>20</v>
      </c>
      <c r="M293" s="96"/>
    </row>
    <row r="294" spans="1:13" ht="34.5" customHeight="1" x14ac:dyDescent="0.25">
      <c r="A294" s="1"/>
      <c r="B294" s="124"/>
      <c r="C294" s="124"/>
      <c r="D294" s="124"/>
      <c r="E294" s="124"/>
      <c r="F294" s="125"/>
      <c r="G294" s="48" t="s">
        <v>85</v>
      </c>
      <c r="H294" s="118" t="s">
        <v>269</v>
      </c>
      <c r="I294" s="67"/>
      <c r="J294" s="299">
        <f t="shared" si="12"/>
        <v>30000</v>
      </c>
      <c r="K294" s="299">
        <f t="shared" si="12"/>
        <v>6000</v>
      </c>
      <c r="L294" s="286">
        <f t="shared" si="7"/>
        <v>20</v>
      </c>
      <c r="M294" s="97"/>
    </row>
    <row r="295" spans="1:13" ht="34.5" customHeight="1" x14ac:dyDescent="0.25">
      <c r="A295" s="1"/>
      <c r="B295" s="390" t="s">
        <v>26</v>
      </c>
      <c r="C295" s="390"/>
      <c r="D295" s="390"/>
      <c r="E295" s="390"/>
      <c r="F295" s="391"/>
      <c r="G295" s="50" t="s">
        <v>2</v>
      </c>
      <c r="H295" s="321" t="s">
        <v>0</v>
      </c>
      <c r="I295" s="30">
        <v>200</v>
      </c>
      <c r="J295" s="299">
        <v>30000</v>
      </c>
      <c r="K295" s="299">
        <v>6000</v>
      </c>
      <c r="L295" s="285">
        <f t="shared" si="7"/>
        <v>20</v>
      </c>
      <c r="M295" s="96"/>
    </row>
    <row r="296" spans="1:13" ht="63" x14ac:dyDescent="0.25">
      <c r="A296" s="1"/>
      <c r="B296" s="161"/>
      <c r="C296" s="161"/>
      <c r="D296" s="161"/>
      <c r="E296" s="161"/>
      <c r="F296" s="162"/>
      <c r="G296" s="61" t="s">
        <v>86</v>
      </c>
      <c r="H296" s="172" t="s">
        <v>220</v>
      </c>
      <c r="I296" s="65" t="s">
        <v>0</v>
      </c>
      <c r="J296" s="296">
        <f>SUM(J297)</f>
        <v>900000</v>
      </c>
      <c r="K296" s="296">
        <f>SUM(K297)</f>
        <v>450000</v>
      </c>
      <c r="L296" s="288">
        <f t="shared" si="7"/>
        <v>50</v>
      </c>
      <c r="M296" s="97"/>
    </row>
    <row r="297" spans="1:13" ht="78.75" x14ac:dyDescent="0.25">
      <c r="A297" s="1"/>
      <c r="B297" s="161"/>
      <c r="C297" s="161"/>
      <c r="D297" s="161"/>
      <c r="E297" s="161"/>
      <c r="F297" s="162"/>
      <c r="G297" s="56" t="s">
        <v>294</v>
      </c>
      <c r="H297" s="324" t="s">
        <v>353</v>
      </c>
      <c r="I297" s="64" t="s">
        <v>0</v>
      </c>
      <c r="J297" s="300">
        <f>SUM(J299)</f>
        <v>900000</v>
      </c>
      <c r="K297" s="300">
        <f>SUM(K299)</f>
        <v>450000</v>
      </c>
      <c r="L297" s="285">
        <f t="shared" si="7"/>
        <v>50</v>
      </c>
      <c r="M297" s="97"/>
    </row>
    <row r="298" spans="1:13" ht="32.25" customHeight="1" x14ac:dyDescent="0.25">
      <c r="A298" s="1"/>
      <c r="B298" s="395" t="s">
        <v>25</v>
      </c>
      <c r="C298" s="395"/>
      <c r="D298" s="395"/>
      <c r="E298" s="395"/>
      <c r="F298" s="396"/>
      <c r="G298" s="89" t="s">
        <v>221</v>
      </c>
      <c r="H298" s="121" t="s">
        <v>354</v>
      </c>
      <c r="I298" s="62"/>
      <c r="J298" s="300">
        <f>SUM(J299)</f>
        <v>900000</v>
      </c>
      <c r="K298" s="300">
        <f>SUM(K299)</f>
        <v>450000</v>
      </c>
      <c r="L298" s="283">
        <f t="shared" si="7"/>
        <v>50</v>
      </c>
      <c r="M298" s="95"/>
    </row>
    <row r="299" spans="1:13" ht="47.25" x14ac:dyDescent="0.25">
      <c r="A299" s="1"/>
      <c r="B299" s="388" t="s">
        <v>24</v>
      </c>
      <c r="C299" s="388"/>
      <c r="D299" s="388"/>
      <c r="E299" s="388"/>
      <c r="F299" s="389"/>
      <c r="G299" s="54" t="s">
        <v>301</v>
      </c>
      <c r="H299" s="319" t="s">
        <v>355</v>
      </c>
      <c r="I299" s="30" t="s">
        <v>0</v>
      </c>
      <c r="J299" s="299">
        <f>SUM(J300)</f>
        <v>900000</v>
      </c>
      <c r="K299" s="299">
        <f>SUM(K300)</f>
        <v>450000</v>
      </c>
      <c r="L299" s="284">
        <f t="shared" si="7"/>
        <v>50</v>
      </c>
      <c r="M299" s="97"/>
    </row>
    <row r="300" spans="1:13" ht="63" x14ac:dyDescent="0.25">
      <c r="A300" s="1"/>
      <c r="B300" s="90"/>
      <c r="C300" s="90"/>
      <c r="D300" s="90"/>
      <c r="E300" s="90"/>
      <c r="F300" s="91"/>
      <c r="G300" s="50" t="s">
        <v>4</v>
      </c>
      <c r="H300" s="319"/>
      <c r="I300" s="30">
        <v>600</v>
      </c>
      <c r="J300" s="299">
        <v>900000</v>
      </c>
      <c r="K300" s="299">
        <v>450000</v>
      </c>
      <c r="L300" s="284">
        <f t="shared" si="7"/>
        <v>50</v>
      </c>
      <c r="M300" s="97"/>
    </row>
    <row r="301" spans="1:13" ht="63" x14ac:dyDescent="0.25">
      <c r="A301" s="1"/>
      <c r="B301" s="383" t="s">
        <v>23</v>
      </c>
      <c r="C301" s="383"/>
      <c r="D301" s="383"/>
      <c r="E301" s="383"/>
      <c r="F301" s="384"/>
      <c r="G301" s="61" t="s">
        <v>87</v>
      </c>
      <c r="H301" s="352" t="s">
        <v>222</v>
      </c>
      <c r="I301" s="65" t="s">
        <v>0</v>
      </c>
      <c r="J301" s="296">
        <f>SUM(J302+J312)</f>
        <v>25719013</v>
      </c>
      <c r="K301" s="296">
        <f>SUM(K302+K312)</f>
        <v>11146428</v>
      </c>
      <c r="L301" s="282">
        <f t="shared" si="7"/>
        <v>43.339252559964102</v>
      </c>
      <c r="M301" s="97"/>
    </row>
    <row r="302" spans="1:13" ht="78.75" x14ac:dyDescent="0.25">
      <c r="A302" s="1"/>
      <c r="B302" s="381">
        <v>200</v>
      </c>
      <c r="C302" s="381"/>
      <c r="D302" s="381"/>
      <c r="E302" s="381"/>
      <c r="F302" s="382"/>
      <c r="G302" s="55" t="s">
        <v>295</v>
      </c>
      <c r="H302" s="338" t="s">
        <v>223</v>
      </c>
      <c r="I302" s="62" t="s">
        <v>0</v>
      </c>
      <c r="J302" s="297">
        <f>SUM(J303)</f>
        <v>17272013</v>
      </c>
      <c r="K302" s="297">
        <f>SUM(K303)</f>
        <v>7975461</v>
      </c>
      <c r="L302" s="283">
        <f t="shared" si="7"/>
        <v>46.17563106280663</v>
      </c>
      <c r="M302" s="97"/>
    </row>
    <row r="303" spans="1:13" ht="110.25" x14ac:dyDescent="0.25">
      <c r="A303" s="1"/>
      <c r="B303" s="395" t="s">
        <v>22</v>
      </c>
      <c r="C303" s="395"/>
      <c r="D303" s="395"/>
      <c r="E303" s="395"/>
      <c r="F303" s="396"/>
      <c r="G303" s="89" t="s">
        <v>224</v>
      </c>
      <c r="H303" s="119" t="s">
        <v>225</v>
      </c>
      <c r="I303" s="62"/>
      <c r="J303" s="300">
        <f>SUM(J306+J308+J304+J310)</f>
        <v>17272013</v>
      </c>
      <c r="K303" s="300">
        <f>SUM(K306+K308+K304+K310)</f>
        <v>7975461</v>
      </c>
      <c r="L303" s="285">
        <f t="shared" si="7"/>
        <v>46.17563106280663</v>
      </c>
      <c r="M303" s="95"/>
    </row>
    <row r="304" spans="1:13" ht="31.5" x14ac:dyDescent="0.25">
      <c r="A304" s="1"/>
      <c r="B304" s="260"/>
      <c r="C304" s="260"/>
      <c r="D304" s="260"/>
      <c r="E304" s="260"/>
      <c r="F304" s="261"/>
      <c r="G304" s="54" t="s">
        <v>428</v>
      </c>
      <c r="H304" s="105" t="s">
        <v>429</v>
      </c>
      <c r="I304" s="62"/>
      <c r="J304" s="299">
        <f>SUM(J305)</f>
        <v>9025137</v>
      </c>
      <c r="K304" s="299">
        <f>SUM(K305)</f>
        <v>6550373</v>
      </c>
      <c r="L304" s="287">
        <f t="shared" si="7"/>
        <v>72.579208492901557</v>
      </c>
      <c r="M304" s="95"/>
    </row>
    <row r="305" spans="1:13" ht="33.75" customHeight="1" x14ac:dyDescent="0.25">
      <c r="A305" s="1"/>
      <c r="B305" s="260"/>
      <c r="C305" s="260"/>
      <c r="D305" s="260"/>
      <c r="E305" s="260"/>
      <c r="F305" s="261"/>
      <c r="G305" s="186" t="s">
        <v>2</v>
      </c>
      <c r="H305" s="347" t="s">
        <v>0</v>
      </c>
      <c r="I305" s="182">
        <v>200</v>
      </c>
      <c r="J305" s="299">
        <v>9025137</v>
      </c>
      <c r="K305" s="299">
        <v>6550373</v>
      </c>
      <c r="L305" s="286">
        <f t="shared" si="7"/>
        <v>72.579208492901557</v>
      </c>
      <c r="M305" s="95"/>
    </row>
    <row r="306" spans="1:13" ht="31.5" x14ac:dyDescent="0.25">
      <c r="A306" s="1"/>
      <c r="B306" s="383" t="s">
        <v>21</v>
      </c>
      <c r="C306" s="383"/>
      <c r="D306" s="383"/>
      <c r="E306" s="383"/>
      <c r="F306" s="384"/>
      <c r="G306" s="48" t="s">
        <v>105</v>
      </c>
      <c r="H306" s="335" t="s">
        <v>226</v>
      </c>
      <c r="I306" s="30"/>
      <c r="J306" s="299">
        <f>SUM(J307)</f>
        <v>3663930</v>
      </c>
      <c r="K306" s="299">
        <f>SUM(K307)</f>
        <v>1425088</v>
      </c>
      <c r="L306" s="286">
        <f t="shared" si="7"/>
        <v>38.895066226701928</v>
      </c>
      <c r="M306" s="97"/>
    </row>
    <row r="307" spans="1:13" ht="15.75" x14ac:dyDescent="0.25">
      <c r="A307" s="1"/>
      <c r="B307" s="381">
        <v>800</v>
      </c>
      <c r="C307" s="381"/>
      <c r="D307" s="381"/>
      <c r="E307" s="381"/>
      <c r="F307" s="382"/>
      <c r="G307" s="50" t="s">
        <v>6</v>
      </c>
      <c r="H307" s="315" t="s">
        <v>0</v>
      </c>
      <c r="I307" s="30">
        <v>500</v>
      </c>
      <c r="J307" s="304">
        <v>3663930</v>
      </c>
      <c r="K307" s="304">
        <v>1425088</v>
      </c>
      <c r="L307" s="286">
        <f t="shared" si="7"/>
        <v>38.895066226701928</v>
      </c>
      <c r="M307" s="97"/>
    </row>
    <row r="308" spans="1:13" ht="47.25" x14ac:dyDescent="0.25">
      <c r="A308" s="1"/>
      <c r="B308" s="70"/>
      <c r="C308" s="70"/>
      <c r="D308" s="70"/>
      <c r="E308" s="70"/>
      <c r="F308" s="71"/>
      <c r="G308" s="170" t="s">
        <v>376</v>
      </c>
      <c r="H308" s="353" t="s">
        <v>405</v>
      </c>
      <c r="I308" s="182"/>
      <c r="J308" s="299">
        <f>SUM(J309:J309)</f>
        <v>222719</v>
      </c>
      <c r="K308" s="299">
        <f>SUM(K309:K309)</f>
        <v>0</v>
      </c>
      <c r="L308" s="286">
        <f t="shared" si="7"/>
        <v>0</v>
      </c>
      <c r="M308" s="96"/>
    </row>
    <row r="309" spans="1:13" ht="33.75" customHeight="1" x14ac:dyDescent="0.25">
      <c r="A309" s="1"/>
      <c r="B309" s="70"/>
      <c r="C309" s="70"/>
      <c r="D309" s="70"/>
      <c r="E309" s="70"/>
      <c r="F309" s="71"/>
      <c r="G309" s="186" t="s">
        <v>2</v>
      </c>
      <c r="H309" s="347" t="s">
        <v>0</v>
      </c>
      <c r="I309" s="182">
        <v>200</v>
      </c>
      <c r="J309" s="299">
        <v>222719</v>
      </c>
      <c r="K309" s="299">
        <v>0</v>
      </c>
      <c r="L309" s="286">
        <f t="shared" si="7"/>
        <v>0</v>
      </c>
      <c r="M309" s="97"/>
    </row>
    <row r="310" spans="1:13" ht="97.5" customHeight="1" x14ac:dyDescent="0.25">
      <c r="A310" s="1"/>
      <c r="B310" s="367"/>
      <c r="C310" s="367"/>
      <c r="D310" s="367"/>
      <c r="E310" s="367"/>
      <c r="F310" s="368"/>
      <c r="G310" s="186" t="s">
        <v>468</v>
      </c>
      <c r="H310" s="347" t="s">
        <v>469</v>
      </c>
      <c r="I310" s="182"/>
      <c r="J310" s="299">
        <f>SUM(J311:J311)</f>
        <v>4360227</v>
      </c>
      <c r="K310" s="299">
        <f>SUM(K311:K311)</f>
        <v>0</v>
      </c>
      <c r="L310" s="286">
        <f t="shared" si="7"/>
        <v>0</v>
      </c>
      <c r="M310" s="97"/>
    </row>
    <row r="311" spans="1:13" ht="33.75" customHeight="1" x14ac:dyDescent="0.25">
      <c r="A311" s="1"/>
      <c r="B311" s="367"/>
      <c r="C311" s="367"/>
      <c r="D311" s="367"/>
      <c r="E311" s="367"/>
      <c r="F311" s="368"/>
      <c r="G311" s="186" t="s">
        <v>2</v>
      </c>
      <c r="H311" s="347" t="s">
        <v>0</v>
      </c>
      <c r="I311" s="182">
        <v>200</v>
      </c>
      <c r="J311" s="299">
        <v>4360227</v>
      </c>
      <c r="K311" s="299">
        <v>0</v>
      </c>
      <c r="L311" s="286">
        <f t="shared" si="7"/>
        <v>0</v>
      </c>
      <c r="M311" s="97"/>
    </row>
    <row r="312" spans="1:13" ht="94.5" x14ac:dyDescent="0.25">
      <c r="A312" s="1"/>
      <c r="B312" s="210"/>
      <c r="C312" s="210"/>
      <c r="D312" s="210"/>
      <c r="E312" s="210"/>
      <c r="F312" s="211"/>
      <c r="G312" s="197" t="s">
        <v>296</v>
      </c>
      <c r="H312" s="345" t="s">
        <v>227</v>
      </c>
      <c r="I312" s="198" t="s">
        <v>0</v>
      </c>
      <c r="J312" s="303">
        <f>SUM(J313)</f>
        <v>8447000</v>
      </c>
      <c r="K312" s="303">
        <f>SUM(K313)</f>
        <v>3170967</v>
      </c>
      <c r="L312" s="283">
        <f t="shared" si="7"/>
        <v>37.53956434237007</v>
      </c>
      <c r="M312" s="97"/>
    </row>
    <row r="313" spans="1:13" ht="78.75" x14ac:dyDescent="0.25">
      <c r="A313" s="1"/>
      <c r="B313" s="210"/>
      <c r="C313" s="210"/>
      <c r="D313" s="210"/>
      <c r="E313" s="210"/>
      <c r="F313" s="211"/>
      <c r="G313" s="197" t="s">
        <v>228</v>
      </c>
      <c r="H313" s="345" t="s">
        <v>344</v>
      </c>
      <c r="I313" s="198"/>
      <c r="J313" s="303">
        <f>SUM(J316+J314)</f>
        <v>8447000</v>
      </c>
      <c r="K313" s="303">
        <f>SUM(K316+K314)</f>
        <v>3170967</v>
      </c>
      <c r="L313" s="283">
        <f t="shared" si="7"/>
        <v>37.53956434237007</v>
      </c>
      <c r="M313" s="97"/>
    </row>
    <row r="314" spans="1:13" ht="110.25" x14ac:dyDescent="0.25">
      <c r="A314" s="1"/>
      <c r="B314" s="383" t="s">
        <v>20</v>
      </c>
      <c r="C314" s="383"/>
      <c r="D314" s="383"/>
      <c r="E314" s="383"/>
      <c r="F314" s="384"/>
      <c r="G314" s="170" t="s">
        <v>378</v>
      </c>
      <c r="H314" s="353" t="s">
        <v>379</v>
      </c>
      <c r="I314" s="182"/>
      <c r="J314" s="304">
        <f>SUM(J315)</f>
        <v>7890000</v>
      </c>
      <c r="K314" s="304">
        <f>SUM(K315)</f>
        <v>2898381</v>
      </c>
      <c r="L314" s="284">
        <f t="shared" si="7"/>
        <v>36.734866920152093</v>
      </c>
      <c r="M314" s="97"/>
    </row>
    <row r="315" spans="1:13" ht="16.5" x14ac:dyDescent="0.25">
      <c r="A315" s="1"/>
      <c r="B315" s="383">
        <v>200</v>
      </c>
      <c r="C315" s="383"/>
      <c r="D315" s="383"/>
      <c r="E315" s="383"/>
      <c r="F315" s="384"/>
      <c r="G315" s="170" t="s">
        <v>1</v>
      </c>
      <c r="H315" s="353" t="s">
        <v>0</v>
      </c>
      <c r="I315" s="182">
        <v>800</v>
      </c>
      <c r="J315" s="304">
        <v>7890000</v>
      </c>
      <c r="K315" s="304">
        <v>2898381</v>
      </c>
      <c r="L315" s="284">
        <f t="shared" si="7"/>
        <v>36.734866920152093</v>
      </c>
      <c r="M315" s="97"/>
    </row>
    <row r="316" spans="1:13" ht="63" x14ac:dyDescent="0.25">
      <c r="A316" s="1"/>
      <c r="B316" s="180"/>
      <c r="C316" s="180"/>
      <c r="D316" s="180"/>
      <c r="E316" s="180"/>
      <c r="F316" s="181"/>
      <c r="G316" s="170" t="s">
        <v>62</v>
      </c>
      <c r="H316" s="349" t="s">
        <v>406</v>
      </c>
      <c r="I316" s="182" t="s">
        <v>0</v>
      </c>
      <c r="J316" s="304">
        <f>SUM(J317)</f>
        <v>557000</v>
      </c>
      <c r="K316" s="304">
        <f>SUM(K317)</f>
        <v>272586</v>
      </c>
      <c r="L316" s="291">
        <f t="shared" si="7"/>
        <v>48.938240574506281</v>
      </c>
      <c r="M316" s="97"/>
    </row>
    <row r="317" spans="1:13" ht="16.5" x14ac:dyDescent="0.25">
      <c r="A317" s="1"/>
      <c r="B317" s="180"/>
      <c r="C317" s="180"/>
      <c r="D317" s="180"/>
      <c r="E317" s="180"/>
      <c r="F317" s="181"/>
      <c r="G317" s="170" t="s">
        <v>1</v>
      </c>
      <c r="H317" s="348"/>
      <c r="I317" s="182">
        <v>800</v>
      </c>
      <c r="J317" s="304">
        <v>557000</v>
      </c>
      <c r="K317" s="304">
        <v>272586</v>
      </c>
      <c r="L317" s="284">
        <f t="shared" ref="L317:L382" si="13">K317/J317%</f>
        <v>48.938240574506281</v>
      </c>
      <c r="M317" s="97"/>
    </row>
    <row r="318" spans="1:13" ht="52.5" customHeight="1" x14ac:dyDescent="0.25">
      <c r="A318" s="1"/>
      <c r="B318" s="386" t="s">
        <v>19</v>
      </c>
      <c r="C318" s="386"/>
      <c r="D318" s="386"/>
      <c r="E318" s="386"/>
      <c r="F318" s="387"/>
      <c r="G318" s="61" t="s">
        <v>88</v>
      </c>
      <c r="H318" s="354" t="s">
        <v>229</v>
      </c>
      <c r="I318" s="65" t="s">
        <v>0</v>
      </c>
      <c r="J318" s="296">
        <f>SUM(J319+J330)</f>
        <v>806056</v>
      </c>
      <c r="K318" s="296">
        <f>SUM(K319+K330)</f>
        <v>0</v>
      </c>
      <c r="L318" s="288">
        <f t="shared" si="13"/>
        <v>0</v>
      </c>
      <c r="M318" s="96"/>
    </row>
    <row r="319" spans="1:13" ht="78.75" x14ac:dyDescent="0.25">
      <c r="A319" s="1"/>
      <c r="B319" s="381">
        <v>500</v>
      </c>
      <c r="C319" s="381"/>
      <c r="D319" s="381"/>
      <c r="E319" s="381"/>
      <c r="F319" s="382"/>
      <c r="G319" s="55" t="s">
        <v>297</v>
      </c>
      <c r="H319" s="312" t="s">
        <v>230</v>
      </c>
      <c r="I319" s="64" t="s">
        <v>0</v>
      </c>
      <c r="J319" s="300">
        <f>SUM(J320+J323)</f>
        <v>706930</v>
      </c>
      <c r="K319" s="300">
        <f>SUM(K320+K323)</f>
        <v>0</v>
      </c>
      <c r="L319" s="285">
        <f t="shared" si="13"/>
        <v>0</v>
      </c>
      <c r="M319" s="97"/>
    </row>
    <row r="320" spans="1:13" ht="78.75" x14ac:dyDescent="0.25">
      <c r="A320" s="1"/>
      <c r="B320" s="395" t="s">
        <v>18</v>
      </c>
      <c r="C320" s="395"/>
      <c r="D320" s="395"/>
      <c r="E320" s="395"/>
      <c r="F320" s="396"/>
      <c r="G320" s="164" t="s">
        <v>231</v>
      </c>
      <c r="H320" s="121" t="s">
        <v>232</v>
      </c>
      <c r="I320" s="62"/>
      <c r="J320" s="300">
        <f>SUM(J321)</f>
        <v>50000</v>
      </c>
      <c r="K320" s="300">
        <f>SUM(K321)</f>
        <v>0</v>
      </c>
      <c r="L320" s="285">
        <f t="shared" si="13"/>
        <v>0</v>
      </c>
      <c r="M320" s="97"/>
    </row>
    <row r="321" spans="1:13" ht="47.25" x14ac:dyDescent="0.25">
      <c r="A321" s="1"/>
      <c r="B321" s="388" t="s">
        <v>17</v>
      </c>
      <c r="C321" s="388"/>
      <c r="D321" s="388"/>
      <c r="E321" s="388"/>
      <c r="F321" s="389"/>
      <c r="G321" s="49" t="s">
        <v>89</v>
      </c>
      <c r="H321" s="116" t="s">
        <v>233</v>
      </c>
      <c r="I321" s="30" t="s">
        <v>0</v>
      </c>
      <c r="J321" s="299">
        <f>SUM(J322)</f>
        <v>50000</v>
      </c>
      <c r="K321" s="299">
        <f>SUM(K322)</f>
        <v>0</v>
      </c>
      <c r="L321" s="286">
        <f t="shared" si="13"/>
        <v>0</v>
      </c>
      <c r="M321" s="95"/>
    </row>
    <row r="322" spans="1:13" ht="15.75" x14ac:dyDescent="0.25">
      <c r="A322" s="1"/>
      <c r="B322" s="102"/>
      <c r="C322" s="102"/>
      <c r="D322" s="102"/>
      <c r="E322" s="102"/>
      <c r="F322" s="103"/>
      <c r="G322" s="50" t="s">
        <v>1</v>
      </c>
      <c r="H322" s="316" t="s">
        <v>0</v>
      </c>
      <c r="I322" s="30">
        <v>800</v>
      </c>
      <c r="J322" s="299">
        <v>50000</v>
      </c>
      <c r="K322" s="299">
        <v>0</v>
      </c>
      <c r="L322" s="286">
        <f t="shared" si="13"/>
        <v>0</v>
      </c>
      <c r="M322" s="97"/>
    </row>
    <row r="323" spans="1:13" ht="63" x14ac:dyDescent="0.25">
      <c r="A323" s="1"/>
      <c r="B323" s="383" t="s">
        <v>16</v>
      </c>
      <c r="C323" s="383"/>
      <c r="D323" s="383"/>
      <c r="E323" s="383"/>
      <c r="F323" s="384"/>
      <c r="G323" s="56" t="s">
        <v>234</v>
      </c>
      <c r="H323" s="121" t="s">
        <v>235</v>
      </c>
      <c r="I323" s="72"/>
      <c r="J323" s="300">
        <f>SUM(J326+J328+J324)</f>
        <v>656930</v>
      </c>
      <c r="K323" s="300">
        <f>SUM(K326+K328+K324)</f>
        <v>0</v>
      </c>
      <c r="L323" s="285">
        <f t="shared" si="13"/>
        <v>0</v>
      </c>
      <c r="M323" s="97"/>
    </row>
    <row r="324" spans="1:13" ht="31.5" x14ac:dyDescent="0.25">
      <c r="A324" s="1"/>
      <c r="B324" s="110"/>
      <c r="C324" s="110"/>
      <c r="D324" s="110"/>
      <c r="E324" s="110"/>
      <c r="F324" s="111"/>
      <c r="G324" s="176" t="s">
        <v>356</v>
      </c>
      <c r="H324" s="116" t="s">
        <v>357</v>
      </c>
      <c r="I324" s="72"/>
      <c r="J324" s="299">
        <f>SUM(J325)</f>
        <v>150000</v>
      </c>
      <c r="K324" s="299">
        <f>SUM(K325)</f>
        <v>0</v>
      </c>
      <c r="L324" s="284">
        <f t="shared" si="13"/>
        <v>0</v>
      </c>
      <c r="M324" s="97"/>
    </row>
    <row r="325" spans="1:13" ht="34.5" customHeight="1" x14ac:dyDescent="0.25">
      <c r="A325" s="1"/>
      <c r="B325" s="98"/>
      <c r="C325" s="98"/>
      <c r="D325" s="98"/>
      <c r="E325" s="98"/>
      <c r="F325" s="99"/>
      <c r="G325" s="50" t="s">
        <v>2</v>
      </c>
      <c r="H325" s="315" t="s">
        <v>0</v>
      </c>
      <c r="I325" s="63">
        <v>200</v>
      </c>
      <c r="J325" s="299">
        <v>150000</v>
      </c>
      <c r="K325" s="299">
        <v>0</v>
      </c>
      <c r="L325" s="284">
        <f t="shared" si="13"/>
        <v>0</v>
      </c>
      <c r="M325" s="97"/>
    </row>
    <row r="326" spans="1:13" ht="78.75" x14ac:dyDescent="0.25">
      <c r="A326" s="1"/>
      <c r="B326" s="206"/>
      <c r="C326" s="206"/>
      <c r="D326" s="206"/>
      <c r="E326" s="206"/>
      <c r="F326" s="207"/>
      <c r="G326" s="48" t="s">
        <v>315</v>
      </c>
      <c r="H326" s="116" t="s">
        <v>304</v>
      </c>
      <c r="I326" s="30"/>
      <c r="J326" s="299">
        <f>SUM(J327)</f>
        <v>500000</v>
      </c>
      <c r="K326" s="299">
        <f>SUM(K327)</f>
        <v>0</v>
      </c>
      <c r="L326" s="284">
        <f t="shared" si="13"/>
        <v>0</v>
      </c>
      <c r="M326" s="97"/>
    </row>
    <row r="327" spans="1:13" ht="16.5" x14ac:dyDescent="0.25">
      <c r="A327" s="1"/>
      <c r="B327" s="206"/>
      <c r="C327" s="206"/>
      <c r="D327" s="206"/>
      <c r="E327" s="206"/>
      <c r="F327" s="207"/>
      <c r="G327" s="50" t="s">
        <v>1</v>
      </c>
      <c r="H327" s="316" t="s">
        <v>0</v>
      </c>
      <c r="I327" s="30">
        <v>800</v>
      </c>
      <c r="J327" s="299">
        <v>500000</v>
      </c>
      <c r="K327" s="299">
        <v>0</v>
      </c>
      <c r="L327" s="284">
        <f t="shared" si="13"/>
        <v>0</v>
      </c>
      <c r="M327" s="97"/>
    </row>
    <row r="328" spans="1:13" ht="78.75" x14ac:dyDescent="0.25">
      <c r="A328" s="1"/>
      <c r="B328" s="144"/>
      <c r="C328" s="144"/>
      <c r="D328" s="144"/>
      <c r="E328" s="144"/>
      <c r="F328" s="145"/>
      <c r="G328" s="48" t="s">
        <v>424</v>
      </c>
      <c r="H328" s="319" t="s">
        <v>407</v>
      </c>
      <c r="I328" s="30"/>
      <c r="J328" s="299">
        <f>SUM(J329)</f>
        <v>6930</v>
      </c>
      <c r="K328" s="299">
        <f>SUM(K329)</f>
        <v>0</v>
      </c>
      <c r="L328" s="284">
        <f t="shared" si="13"/>
        <v>0</v>
      </c>
      <c r="M328" s="97"/>
    </row>
    <row r="329" spans="1:13" ht="36" customHeight="1" x14ac:dyDescent="0.25">
      <c r="A329" s="1"/>
      <c r="B329" s="144"/>
      <c r="C329" s="144"/>
      <c r="D329" s="144"/>
      <c r="E329" s="144"/>
      <c r="F329" s="145"/>
      <c r="G329" s="52" t="s">
        <v>2</v>
      </c>
      <c r="H329" s="316" t="s">
        <v>0</v>
      </c>
      <c r="I329" s="63">
        <v>200</v>
      </c>
      <c r="J329" s="302">
        <v>6930</v>
      </c>
      <c r="K329" s="302">
        <v>0</v>
      </c>
      <c r="L329" s="284">
        <f t="shared" si="13"/>
        <v>0</v>
      </c>
      <c r="M329" s="97"/>
    </row>
    <row r="330" spans="1:13" ht="31.5" x14ac:dyDescent="0.25">
      <c r="A330" s="1"/>
      <c r="B330" s="112"/>
      <c r="C330" s="112"/>
      <c r="D330" s="112"/>
      <c r="E330" s="112"/>
      <c r="F330" s="113"/>
      <c r="G330" s="55" t="s">
        <v>302</v>
      </c>
      <c r="H330" s="355" t="s">
        <v>263</v>
      </c>
      <c r="I330" s="64"/>
      <c r="J330" s="300">
        <f t="shared" ref="J330:K332" si="14">SUM(J331)</f>
        <v>99126</v>
      </c>
      <c r="K330" s="300">
        <f t="shared" si="14"/>
        <v>0</v>
      </c>
      <c r="L330" s="283">
        <f t="shared" si="13"/>
        <v>0</v>
      </c>
      <c r="M330" s="97"/>
    </row>
    <row r="331" spans="1:13" ht="31.5" x14ac:dyDescent="0.25">
      <c r="A331" s="1"/>
      <c r="B331" s="112"/>
      <c r="C331" s="112"/>
      <c r="D331" s="112"/>
      <c r="E331" s="112"/>
      <c r="F331" s="113"/>
      <c r="G331" s="55" t="s">
        <v>264</v>
      </c>
      <c r="H331" s="355" t="s">
        <v>265</v>
      </c>
      <c r="I331" s="64"/>
      <c r="J331" s="300">
        <f t="shared" si="14"/>
        <v>99126</v>
      </c>
      <c r="K331" s="300">
        <f t="shared" si="14"/>
        <v>0</v>
      </c>
      <c r="L331" s="283">
        <f t="shared" si="13"/>
        <v>0</v>
      </c>
      <c r="M331" s="97"/>
    </row>
    <row r="332" spans="1:13" ht="31.5" x14ac:dyDescent="0.25">
      <c r="A332" s="1"/>
      <c r="B332" s="112"/>
      <c r="C332" s="112"/>
      <c r="D332" s="112"/>
      <c r="E332" s="112"/>
      <c r="F332" s="113"/>
      <c r="G332" s="50" t="s">
        <v>303</v>
      </c>
      <c r="H332" s="323" t="s">
        <v>408</v>
      </c>
      <c r="I332" s="30"/>
      <c r="J332" s="299">
        <f t="shared" si="14"/>
        <v>99126</v>
      </c>
      <c r="K332" s="299">
        <f t="shared" si="14"/>
        <v>0</v>
      </c>
      <c r="L332" s="284">
        <f t="shared" si="13"/>
        <v>0</v>
      </c>
      <c r="M332" s="97"/>
    </row>
    <row r="333" spans="1:13" ht="33.75" customHeight="1" x14ac:dyDescent="0.25">
      <c r="A333" s="1"/>
      <c r="B333" s="112"/>
      <c r="C333" s="112"/>
      <c r="D333" s="112"/>
      <c r="E333" s="112"/>
      <c r="F333" s="113"/>
      <c r="G333" s="50" t="s">
        <v>2</v>
      </c>
      <c r="H333" s="323"/>
      <c r="I333" s="30">
        <v>200</v>
      </c>
      <c r="J333" s="299">
        <v>99126</v>
      </c>
      <c r="K333" s="299">
        <v>0</v>
      </c>
      <c r="L333" s="284">
        <f t="shared" si="13"/>
        <v>0</v>
      </c>
      <c r="M333" s="97"/>
    </row>
    <row r="334" spans="1:13" ht="47.25" x14ac:dyDescent="0.25">
      <c r="A334" s="1"/>
      <c r="B334" s="112"/>
      <c r="C334" s="112"/>
      <c r="D334" s="112"/>
      <c r="E334" s="112"/>
      <c r="F334" s="113"/>
      <c r="G334" s="61" t="s">
        <v>350</v>
      </c>
      <c r="H334" s="356" t="s">
        <v>236</v>
      </c>
      <c r="I334" s="65" t="s">
        <v>0</v>
      </c>
      <c r="J334" s="296">
        <f t="shared" ref="J334:K337" si="15">SUM(J335)</f>
        <v>200000</v>
      </c>
      <c r="K334" s="296">
        <f t="shared" si="15"/>
        <v>0</v>
      </c>
      <c r="L334" s="295">
        <f t="shared" si="13"/>
        <v>0</v>
      </c>
      <c r="M334" s="97"/>
    </row>
    <row r="335" spans="1:13" ht="63" x14ac:dyDescent="0.25">
      <c r="A335" s="1"/>
      <c r="B335" s="112"/>
      <c r="C335" s="112"/>
      <c r="D335" s="112"/>
      <c r="E335" s="112"/>
      <c r="F335" s="113"/>
      <c r="G335" s="148" t="s">
        <v>298</v>
      </c>
      <c r="H335" s="337" t="s">
        <v>237</v>
      </c>
      <c r="I335" s="231"/>
      <c r="J335" s="297">
        <f>SUM(J336)</f>
        <v>200000</v>
      </c>
      <c r="K335" s="297">
        <f>SUM(K336)</f>
        <v>0</v>
      </c>
      <c r="L335" s="283">
        <f t="shared" si="13"/>
        <v>0</v>
      </c>
      <c r="M335" s="97"/>
    </row>
    <row r="336" spans="1:13" ht="47.25" x14ac:dyDescent="0.25">
      <c r="A336" s="1"/>
      <c r="B336" s="395" t="s">
        <v>15</v>
      </c>
      <c r="C336" s="395"/>
      <c r="D336" s="395"/>
      <c r="E336" s="395"/>
      <c r="F336" s="396"/>
      <c r="G336" s="148" t="s">
        <v>239</v>
      </c>
      <c r="H336" s="337" t="s">
        <v>238</v>
      </c>
      <c r="I336" s="231"/>
      <c r="J336" s="300">
        <f t="shared" si="15"/>
        <v>200000</v>
      </c>
      <c r="K336" s="300">
        <f t="shared" si="15"/>
        <v>0</v>
      </c>
      <c r="L336" s="285">
        <f t="shared" si="13"/>
        <v>0</v>
      </c>
      <c r="M336" s="95"/>
    </row>
    <row r="337" spans="1:13" ht="47.25" x14ac:dyDescent="0.25">
      <c r="A337" s="1"/>
      <c r="B337" s="19"/>
      <c r="C337" s="19"/>
      <c r="D337" s="19"/>
      <c r="E337" s="19"/>
      <c r="F337" s="20"/>
      <c r="G337" s="60" t="s">
        <v>241</v>
      </c>
      <c r="H337" s="357" t="s">
        <v>240</v>
      </c>
      <c r="I337" s="62" t="s">
        <v>0</v>
      </c>
      <c r="J337" s="299">
        <f t="shared" si="15"/>
        <v>200000</v>
      </c>
      <c r="K337" s="299">
        <f t="shared" si="15"/>
        <v>0</v>
      </c>
      <c r="L337" s="286">
        <f t="shared" si="13"/>
        <v>0</v>
      </c>
      <c r="M337" s="95"/>
    </row>
    <row r="338" spans="1:13" ht="31.5" customHeight="1" x14ac:dyDescent="0.25">
      <c r="A338" s="1"/>
      <c r="B338" s="100"/>
      <c r="C338" s="100"/>
      <c r="D338" s="100"/>
      <c r="E338" s="100"/>
      <c r="F338" s="101"/>
      <c r="G338" s="50" t="s">
        <v>2</v>
      </c>
      <c r="H338" s="316" t="s">
        <v>0</v>
      </c>
      <c r="I338" s="30">
        <v>200</v>
      </c>
      <c r="J338" s="299">
        <v>200000</v>
      </c>
      <c r="K338" s="299">
        <v>0</v>
      </c>
      <c r="L338" s="286">
        <f t="shared" si="13"/>
        <v>0</v>
      </c>
      <c r="M338" s="96"/>
    </row>
    <row r="339" spans="1:13" ht="81.75" customHeight="1" x14ac:dyDescent="0.25">
      <c r="A339" s="1"/>
      <c r="B339" s="388" t="s">
        <v>14</v>
      </c>
      <c r="C339" s="388"/>
      <c r="D339" s="388"/>
      <c r="E339" s="388"/>
      <c r="F339" s="389"/>
      <c r="G339" s="61" t="s">
        <v>90</v>
      </c>
      <c r="H339" s="354" t="s">
        <v>242</v>
      </c>
      <c r="I339" s="65" t="s">
        <v>0</v>
      </c>
      <c r="J339" s="296">
        <f>SUM(J340+J346+J353)</f>
        <v>5241000</v>
      </c>
      <c r="K339" s="296">
        <f>SUM(K340+K346+K353)</f>
        <v>1772134</v>
      </c>
      <c r="L339" s="288">
        <f t="shared" si="13"/>
        <v>33.812898301850794</v>
      </c>
      <c r="M339" s="97"/>
    </row>
    <row r="340" spans="1:13" ht="63" x14ac:dyDescent="0.25">
      <c r="A340" s="1"/>
      <c r="B340" s="21"/>
      <c r="C340" s="21"/>
      <c r="D340" s="21"/>
      <c r="E340" s="21"/>
      <c r="F340" s="22"/>
      <c r="G340" s="89" t="s">
        <v>299</v>
      </c>
      <c r="H340" s="324" t="s">
        <v>243</v>
      </c>
      <c r="I340" s="64" t="s">
        <v>0</v>
      </c>
      <c r="J340" s="300">
        <f>SUM(J341)</f>
        <v>1630000</v>
      </c>
      <c r="K340" s="300">
        <f>SUM(K341)</f>
        <v>797600</v>
      </c>
      <c r="L340" s="285">
        <f t="shared" si="13"/>
        <v>48.932515337423311</v>
      </c>
      <c r="M340" s="97"/>
    </row>
    <row r="341" spans="1:13" ht="114.75" customHeight="1" x14ac:dyDescent="0.25">
      <c r="A341" s="1"/>
      <c r="B341" s="395" t="s">
        <v>13</v>
      </c>
      <c r="C341" s="395"/>
      <c r="D341" s="395"/>
      <c r="E341" s="395"/>
      <c r="F341" s="396"/>
      <c r="G341" s="89" t="s">
        <v>319</v>
      </c>
      <c r="H341" s="312" t="s">
        <v>244</v>
      </c>
      <c r="I341" s="62"/>
      <c r="J341" s="297">
        <f>SUM(J342+J344)</f>
        <v>1630000</v>
      </c>
      <c r="K341" s="297">
        <f>SUM(K342+K344)</f>
        <v>797600</v>
      </c>
      <c r="L341" s="285">
        <f t="shared" si="13"/>
        <v>48.932515337423311</v>
      </c>
      <c r="M341" s="95"/>
    </row>
    <row r="342" spans="1:13" ht="31.5" x14ac:dyDescent="0.25">
      <c r="A342" s="1"/>
      <c r="B342" s="388" t="s">
        <v>12</v>
      </c>
      <c r="C342" s="388"/>
      <c r="D342" s="388"/>
      <c r="E342" s="388"/>
      <c r="F342" s="389"/>
      <c r="G342" s="104" t="s">
        <v>92</v>
      </c>
      <c r="H342" s="317" t="s">
        <v>245</v>
      </c>
      <c r="I342" s="30"/>
      <c r="J342" s="299">
        <f>SUM(J343)</f>
        <v>1330000</v>
      </c>
      <c r="K342" s="299">
        <f>SUM(K343)</f>
        <v>743600</v>
      </c>
      <c r="L342" s="286">
        <f t="shared" si="13"/>
        <v>55.909774436090224</v>
      </c>
      <c r="M342" s="97"/>
    </row>
    <row r="343" spans="1:13" ht="36" customHeight="1" x14ac:dyDescent="0.25">
      <c r="A343" s="1"/>
      <c r="B343" s="102"/>
      <c r="C343" s="102"/>
      <c r="D343" s="102"/>
      <c r="E343" s="102"/>
      <c r="F343" s="103"/>
      <c r="G343" s="50" t="s">
        <v>2</v>
      </c>
      <c r="H343" s="316" t="s">
        <v>0</v>
      </c>
      <c r="I343" s="30">
        <v>200</v>
      </c>
      <c r="J343" s="299">
        <v>1330000</v>
      </c>
      <c r="K343" s="299">
        <v>743600</v>
      </c>
      <c r="L343" s="286">
        <f t="shared" si="13"/>
        <v>55.909774436090224</v>
      </c>
      <c r="M343" s="96"/>
    </row>
    <row r="344" spans="1:13" ht="63" x14ac:dyDescent="0.25">
      <c r="A344" s="1"/>
      <c r="B344" s="31"/>
      <c r="C344" s="31"/>
      <c r="D344" s="31"/>
      <c r="E344" s="31"/>
      <c r="F344" s="32"/>
      <c r="G344" s="54" t="s">
        <v>93</v>
      </c>
      <c r="H344" s="317" t="s">
        <v>246</v>
      </c>
      <c r="I344" s="64"/>
      <c r="J344" s="299">
        <f>SUM(J345:J345)</f>
        <v>300000</v>
      </c>
      <c r="K344" s="299">
        <f>SUM(K345:K345)</f>
        <v>54000</v>
      </c>
      <c r="L344" s="284">
        <f t="shared" si="13"/>
        <v>18</v>
      </c>
      <c r="M344" s="97"/>
    </row>
    <row r="345" spans="1:13" ht="33.75" customHeight="1" x14ac:dyDescent="0.25">
      <c r="A345" s="1"/>
      <c r="B345" s="31"/>
      <c r="C345" s="31"/>
      <c r="D345" s="31"/>
      <c r="E345" s="31"/>
      <c r="F345" s="32"/>
      <c r="G345" s="50" t="s">
        <v>2</v>
      </c>
      <c r="H345" s="316"/>
      <c r="I345" s="30">
        <v>200</v>
      </c>
      <c r="J345" s="299">
        <v>300000</v>
      </c>
      <c r="K345" s="299">
        <v>54000</v>
      </c>
      <c r="L345" s="284">
        <f t="shared" si="13"/>
        <v>18</v>
      </c>
      <c r="M345" s="97"/>
    </row>
    <row r="346" spans="1:13" ht="47.25" x14ac:dyDescent="0.25">
      <c r="A346" s="1"/>
      <c r="B346" s="21"/>
      <c r="C346" s="21"/>
      <c r="D346" s="21"/>
      <c r="E346" s="21"/>
      <c r="F346" s="22"/>
      <c r="G346" s="55" t="s">
        <v>94</v>
      </c>
      <c r="H346" s="312" t="s">
        <v>247</v>
      </c>
      <c r="I346" s="30"/>
      <c r="J346" s="300">
        <f>SUM(J347)</f>
        <v>3257000</v>
      </c>
      <c r="K346" s="300">
        <f>SUM(K347)</f>
        <v>797534</v>
      </c>
      <c r="L346" s="283">
        <f t="shared" si="13"/>
        <v>24.48676696346331</v>
      </c>
      <c r="M346" s="97"/>
    </row>
    <row r="347" spans="1:13" ht="78.75" x14ac:dyDescent="0.25">
      <c r="A347" s="1"/>
      <c r="B347" s="21"/>
      <c r="C347" s="21"/>
      <c r="D347" s="21"/>
      <c r="E347" s="21"/>
      <c r="F347" s="22"/>
      <c r="G347" s="89" t="s">
        <v>249</v>
      </c>
      <c r="H347" s="312" t="s">
        <v>248</v>
      </c>
      <c r="I347" s="30"/>
      <c r="J347" s="297">
        <f>SUM(J348+J351)</f>
        <v>3257000</v>
      </c>
      <c r="K347" s="297">
        <f>SUM(K348+K351)</f>
        <v>797534</v>
      </c>
      <c r="L347" s="283">
        <f t="shared" si="13"/>
        <v>24.48676696346331</v>
      </c>
      <c r="M347" s="97"/>
    </row>
    <row r="348" spans="1:13" ht="78.75" x14ac:dyDescent="0.25">
      <c r="A348" s="1"/>
      <c r="B348" s="21"/>
      <c r="C348" s="21"/>
      <c r="D348" s="21"/>
      <c r="E348" s="21"/>
      <c r="F348" s="22"/>
      <c r="G348" s="48" t="s">
        <v>91</v>
      </c>
      <c r="H348" s="317" t="s">
        <v>250</v>
      </c>
      <c r="I348" s="30" t="s">
        <v>0</v>
      </c>
      <c r="J348" s="299">
        <f>SUM(J349:J350)</f>
        <v>1557000</v>
      </c>
      <c r="K348" s="299">
        <f>SUM(K349:K350)</f>
        <v>629719</v>
      </c>
      <c r="L348" s="284">
        <f t="shared" si="13"/>
        <v>40.444380218368657</v>
      </c>
      <c r="M348" s="97"/>
    </row>
    <row r="349" spans="1:13" ht="33.75" customHeight="1" x14ac:dyDescent="0.25">
      <c r="A349" s="1"/>
      <c r="B349" s="102"/>
      <c r="C349" s="102"/>
      <c r="D349" s="102"/>
      <c r="E349" s="102"/>
      <c r="F349" s="103"/>
      <c r="G349" s="49" t="s">
        <v>2</v>
      </c>
      <c r="H349" s="318" t="s">
        <v>0</v>
      </c>
      <c r="I349" s="30">
        <v>200</v>
      </c>
      <c r="J349" s="299">
        <v>1457000</v>
      </c>
      <c r="K349" s="299">
        <v>625969</v>
      </c>
      <c r="L349" s="284">
        <f t="shared" si="13"/>
        <v>42.962868908716544</v>
      </c>
      <c r="M349" s="96"/>
    </row>
    <row r="350" spans="1:13" ht="16.5" x14ac:dyDescent="0.25">
      <c r="A350" s="1"/>
      <c r="B350" s="383" t="s">
        <v>11</v>
      </c>
      <c r="C350" s="383"/>
      <c r="D350" s="383"/>
      <c r="E350" s="383"/>
      <c r="F350" s="384"/>
      <c r="G350" s="50" t="s">
        <v>1</v>
      </c>
      <c r="H350" s="315" t="s">
        <v>0</v>
      </c>
      <c r="I350" s="30">
        <v>800</v>
      </c>
      <c r="J350" s="299">
        <v>100000</v>
      </c>
      <c r="K350" s="299">
        <v>3750</v>
      </c>
      <c r="L350" s="284">
        <f t="shared" si="13"/>
        <v>3.75</v>
      </c>
      <c r="M350" s="97"/>
    </row>
    <row r="351" spans="1:13" ht="78.75" x14ac:dyDescent="0.25">
      <c r="A351" s="1"/>
      <c r="B351" s="381">
        <v>500</v>
      </c>
      <c r="C351" s="381"/>
      <c r="D351" s="381"/>
      <c r="E351" s="381"/>
      <c r="F351" s="382"/>
      <c r="G351" s="50" t="s">
        <v>10</v>
      </c>
      <c r="H351" s="317" t="s">
        <v>251</v>
      </c>
      <c r="I351" s="30" t="s">
        <v>0</v>
      </c>
      <c r="J351" s="299">
        <f>SUM(J352:J352)</f>
        <v>1700000</v>
      </c>
      <c r="K351" s="299">
        <f>SUM(K352:K352)</f>
        <v>167815</v>
      </c>
      <c r="L351" s="286">
        <f t="shared" si="13"/>
        <v>9.8714705882352938</v>
      </c>
      <c r="M351" s="97"/>
    </row>
    <row r="352" spans="1:13" ht="33.75" customHeight="1" x14ac:dyDescent="0.25">
      <c r="A352" s="1"/>
      <c r="B352" s="151"/>
      <c r="C352" s="151"/>
      <c r="D352" s="151"/>
      <c r="E352" s="151"/>
      <c r="F352" s="152"/>
      <c r="G352" s="50" t="s">
        <v>2</v>
      </c>
      <c r="H352" s="318" t="s">
        <v>0</v>
      </c>
      <c r="I352" s="30">
        <v>200</v>
      </c>
      <c r="J352" s="299">
        <v>1700000</v>
      </c>
      <c r="K352" s="299">
        <v>167815</v>
      </c>
      <c r="L352" s="286">
        <f t="shared" si="13"/>
        <v>9.8714705882352938</v>
      </c>
      <c r="M352" s="97"/>
    </row>
    <row r="353" spans="1:13" ht="47.25" x14ac:dyDescent="0.25">
      <c r="A353" s="1"/>
      <c r="B353" s="244"/>
      <c r="C353" s="244"/>
      <c r="D353" s="244"/>
      <c r="E353" s="244"/>
      <c r="F353" s="245"/>
      <c r="G353" s="59" t="s">
        <v>104</v>
      </c>
      <c r="H353" s="324" t="s">
        <v>252</v>
      </c>
      <c r="I353" s="64"/>
      <c r="J353" s="300">
        <f t="shared" ref="J353:K355" si="16">SUM(J354)</f>
        <v>354000</v>
      </c>
      <c r="K353" s="300">
        <f t="shared" si="16"/>
        <v>177000</v>
      </c>
      <c r="L353" s="285">
        <f t="shared" si="13"/>
        <v>50</v>
      </c>
      <c r="M353" s="97"/>
    </row>
    <row r="354" spans="1:13" ht="31.5" x14ac:dyDescent="0.25">
      <c r="A354" s="1"/>
      <c r="B354" s="219"/>
      <c r="C354" s="219"/>
      <c r="D354" s="219"/>
      <c r="E354" s="219"/>
      <c r="F354" s="220"/>
      <c r="G354" s="89" t="s">
        <v>254</v>
      </c>
      <c r="H354" s="312" t="s">
        <v>253</v>
      </c>
      <c r="I354" s="64"/>
      <c r="J354" s="297">
        <f t="shared" si="16"/>
        <v>354000</v>
      </c>
      <c r="K354" s="297">
        <f t="shared" si="16"/>
        <v>177000</v>
      </c>
      <c r="L354" s="285">
        <f t="shared" si="13"/>
        <v>50</v>
      </c>
      <c r="M354" s="97"/>
    </row>
    <row r="355" spans="1:13" ht="78.75" x14ac:dyDescent="0.25">
      <c r="A355" s="1"/>
      <c r="B355" s="17"/>
      <c r="C355" s="17"/>
      <c r="D355" s="17"/>
      <c r="E355" s="17"/>
      <c r="F355" s="18"/>
      <c r="G355" s="50" t="s">
        <v>103</v>
      </c>
      <c r="H355" s="317" t="s">
        <v>255</v>
      </c>
      <c r="I355" s="30" t="s">
        <v>0</v>
      </c>
      <c r="J355" s="299">
        <f t="shared" si="16"/>
        <v>354000</v>
      </c>
      <c r="K355" s="299">
        <f t="shared" si="16"/>
        <v>177000</v>
      </c>
      <c r="L355" s="286">
        <f t="shared" si="13"/>
        <v>50</v>
      </c>
      <c r="M355" s="97"/>
    </row>
    <row r="356" spans="1:13" ht="15.75" x14ac:dyDescent="0.25">
      <c r="A356" s="1"/>
      <c r="B356" s="98"/>
      <c r="C356" s="98"/>
      <c r="D356" s="98"/>
      <c r="E356" s="98"/>
      <c r="F356" s="99"/>
      <c r="G356" s="50" t="s">
        <v>6</v>
      </c>
      <c r="H356" s="318" t="s">
        <v>0</v>
      </c>
      <c r="I356" s="30">
        <v>500</v>
      </c>
      <c r="J356" s="299">
        <v>354000</v>
      </c>
      <c r="K356" s="299">
        <v>177000</v>
      </c>
      <c r="L356" s="286">
        <f t="shared" si="13"/>
        <v>50</v>
      </c>
      <c r="M356" s="96"/>
    </row>
    <row r="357" spans="1:13" ht="15.75" x14ac:dyDescent="0.25">
      <c r="A357" s="1"/>
      <c r="B357" s="234"/>
      <c r="C357" s="234"/>
      <c r="D357" s="234"/>
      <c r="E357" s="234"/>
      <c r="F357" s="235"/>
      <c r="G357" s="61" t="s">
        <v>8</v>
      </c>
      <c r="H357" s="358" t="s">
        <v>256</v>
      </c>
      <c r="I357" s="65" t="s">
        <v>0</v>
      </c>
      <c r="J357" s="296">
        <f>SUM(J358)</f>
        <v>48402821</v>
      </c>
      <c r="K357" s="296">
        <f>SUM(K358)</f>
        <v>23920317</v>
      </c>
      <c r="L357" s="288">
        <f t="shared" si="13"/>
        <v>49.41926215416246</v>
      </c>
      <c r="M357" s="97"/>
    </row>
    <row r="358" spans="1:13" ht="15.75" x14ac:dyDescent="0.25">
      <c r="A358" s="1"/>
      <c r="B358" s="234"/>
      <c r="C358" s="234"/>
      <c r="D358" s="234"/>
      <c r="E358" s="234"/>
      <c r="F358" s="235"/>
      <c r="G358" s="57" t="s">
        <v>8</v>
      </c>
      <c r="H358" s="359" t="s">
        <v>256</v>
      </c>
      <c r="I358" s="62" t="s">
        <v>0</v>
      </c>
      <c r="J358" s="300">
        <f>SUM(J362+J365+J367+J371+J380+J382+J359+J377+J373+J375)</f>
        <v>48402821</v>
      </c>
      <c r="K358" s="300">
        <f>SUM(K362+K365+K367+K371+K380+K382+K359+K377+K373+K375)</f>
        <v>23920317</v>
      </c>
      <c r="L358" s="285">
        <f t="shared" si="13"/>
        <v>49.41926215416246</v>
      </c>
      <c r="M358" s="97"/>
    </row>
    <row r="359" spans="1:13" ht="31.5" x14ac:dyDescent="0.25">
      <c r="A359" s="1"/>
      <c r="B359" s="395" t="s">
        <v>9</v>
      </c>
      <c r="C359" s="395"/>
      <c r="D359" s="395"/>
      <c r="E359" s="395"/>
      <c r="F359" s="396"/>
      <c r="G359" s="50" t="s">
        <v>106</v>
      </c>
      <c r="H359" s="335" t="s">
        <v>257</v>
      </c>
      <c r="I359" s="62"/>
      <c r="J359" s="299">
        <f>SUM(J360:J361)</f>
        <v>1544628</v>
      </c>
      <c r="K359" s="299">
        <f>SUM(K360:K361)</f>
        <v>1425327</v>
      </c>
      <c r="L359" s="286">
        <f t="shared" si="13"/>
        <v>92.276392762529227</v>
      </c>
      <c r="M359" s="95"/>
    </row>
    <row r="360" spans="1:13" ht="47.25" x14ac:dyDescent="0.25">
      <c r="A360" s="1"/>
      <c r="B360" s="373"/>
      <c r="C360" s="373"/>
      <c r="D360" s="373"/>
      <c r="E360" s="373"/>
      <c r="F360" s="374"/>
      <c r="G360" s="50" t="s">
        <v>2</v>
      </c>
      <c r="H360" s="316" t="s">
        <v>0</v>
      </c>
      <c r="I360" s="30">
        <v>200</v>
      </c>
      <c r="J360" s="299">
        <v>64432</v>
      </c>
      <c r="K360" s="299">
        <v>5000</v>
      </c>
      <c r="L360" s="286"/>
      <c r="M360" s="95"/>
    </row>
    <row r="361" spans="1:13" ht="15.75" x14ac:dyDescent="0.25">
      <c r="A361" s="1"/>
      <c r="B361" s="77"/>
      <c r="C361" s="77"/>
      <c r="D361" s="77"/>
      <c r="E361" s="77"/>
      <c r="F361" s="78"/>
      <c r="G361" s="50" t="s">
        <v>1</v>
      </c>
      <c r="H361" s="315" t="s">
        <v>0</v>
      </c>
      <c r="I361" s="30">
        <v>800</v>
      </c>
      <c r="J361" s="299">
        <v>1480196</v>
      </c>
      <c r="K361" s="299">
        <v>1420327</v>
      </c>
      <c r="L361" s="286">
        <f t="shared" si="13"/>
        <v>95.955332942394122</v>
      </c>
      <c r="M361" s="97"/>
    </row>
    <row r="362" spans="1:13" ht="31.5" x14ac:dyDescent="0.25">
      <c r="A362" s="1"/>
      <c r="B362" s="214"/>
      <c r="C362" s="214"/>
      <c r="D362" s="214"/>
      <c r="E362" s="214"/>
      <c r="F362" s="215"/>
      <c r="G362" s="48" t="s">
        <v>97</v>
      </c>
      <c r="H362" s="335" t="s">
        <v>258</v>
      </c>
      <c r="I362" s="64"/>
      <c r="J362" s="299">
        <f>SUM(J363:J364)</f>
        <v>552060</v>
      </c>
      <c r="K362" s="299">
        <f>SUM(K363:K364)</f>
        <v>180370</v>
      </c>
      <c r="L362" s="286">
        <f t="shared" si="13"/>
        <v>32.672173314494799</v>
      </c>
      <c r="M362" s="97"/>
    </row>
    <row r="363" spans="1:13" ht="36" customHeight="1" x14ac:dyDescent="0.25">
      <c r="A363" s="1"/>
      <c r="B363" s="268"/>
      <c r="C363" s="268"/>
      <c r="D363" s="268"/>
      <c r="E363" s="268"/>
      <c r="F363" s="269"/>
      <c r="G363" s="50" t="s">
        <v>2</v>
      </c>
      <c r="H363" s="316" t="s">
        <v>0</v>
      </c>
      <c r="I363" s="30">
        <v>200</v>
      </c>
      <c r="J363" s="298">
        <v>277970</v>
      </c>
      <c r="K363" s="298">
        <v>180370</v>
      </c>
      <c r="L363" s="286">
        <f t="shared" si="13"/>
        <v>64.888297298269606</v>
      </c>
      <c r="M363" s="97"/>
    </row>
    <row r="364" spans="1:13" ht="15.75" x14ac:dyDescent="0.25">
      <c r="A364" s="1"/>
      <c r="B364" s="77"/>
      <c r="C364" s="77"/>
      <c r="D364" s="77"/>
      <c r="E364" s="77"/>
      <c r="F364" s="78"/>
      <c r="G364" s="51" t="s">
        <v>1</v>
      </c>
      <c r="H364" s="315" t="s">
        <v>0</v>
      </c>
      <c r="I364" s="30">
        <v>800</v>
      </c>
      <c r="J364" s="298">
        <v>274090</v>
      </c>
      <c r="K364" s="298">
        <v>0</v>
      </c>
      <c r="L364" s="286">
        <f t="shared" si="13"/>
        <v>0</v>
      </c>
      <c r="M364" s="96"/>
    </row>
    <row r="365" spans="1:13" ht="15.75" x14ac:dyDescent="0.25">
      <c r="A365" s="1"/>
      <c r="B365" s="221"/>
      <c r="C365" s="221"/>
      <c r="D365" s="221"/>
      <c r="E365" s="221"/>
      <c r="F365" s="222"/>
      <c r="G365" s="48" t="s">
        <v>95</v>
      </c>
      <c r="H365" s="335" t="s">
        <v>259</v>
      </c>
      <c r="I365" s="64"/>
      <c r="J365" s="299">
        <f>SUM(J366)</f>
        <v>1457000</v>
      </c>
      <c r="K365" s="299">
        <f>SUM(K366)</f>
        <v>828705</v>
      </c>
      <c r="L365" s="286">
        <f t="shared" si="13"/>
        <v>56.877487989018533</v>
      </c>
      <c r="M365" s="97"/>
    </row>
    <row r="366" spans="1:13" ht="96" customHeight="1" x14ac:dyDescent="0.25">
      <c r="A366" s="1"/>
      <c r="B366" s="221"/>
      <c r="C366" s="221"/>
      <c r="D366" s="221"/>
      <c r="E366" s="221"/>
      <c r="F366" s="222"/>
      <c r="G366" s="52" t="s">
        <v>3</v>
      </c>
      <c r="H366" s="316" t="s">
        <v>0</v>
      </c>
      <c r="I366" s="30">
        <v>100</v>
      </c>
      <c r="J366" s="299">
        <v>1457000</v>
      </c>
      <c r="K366" s="299">
        <v>828705</v>
      </c>
      <c r="L366" s="286">
        <f t="shared" si="13"/>
        <v>56.877487989018533</v>
      </c>
      <c r="M366" s="97"/>
    </row>
    <row r="367" spans="1:13" ht="15.75" x14ac:dyDescent="0.25">
      <c r="A367" s="1"/>
      <c r="B367" s="21"/>
      <c r="C367" s="21"/>
      <c r="D367" s="21"/>
      <c r="E367" s="21"/>
      <c r="F367" s="22"/>
      <c r="G367" s="48" t="s">
        <v>7</v>
      </c>
      <c r="H367" s="335" t="s">
        <v>260</v>
      </c>
      <c r="I367" s="64"/>
      <c r="J367" s="299">
        <f>SUM(J368:J370)</f>
        <v>41233000</v>
      </c>
      <c r="K367" s="299">
        <f>SUM(K368:K370)</f>
        <v>19647739</v>
      </c>
      <c r="L367" s="286">
        <f t="shared" si="13"/>
        <v>47.650520214391385</v>
      </c>
      <c r="M367" s="97"/>
    </row>
    <row r="368" spans="1:13" ht="96.75" customHeight="1" x14ac:dyDescent="0.25">
      <c r="A368" s="1"/>
      <c r="B368" s="21"/>
      <c r="C368" s="21"/>
      <c r="D368" s="21"/>
      <c r="E368" s="21"/>
      <c r="F368" s="22"/>
      <c r="G368" s="49" t="s">
        <v>3</v>
      </c>
      <c r="H368" s="316" t="s">
        <v>0</v>
      </c>
      <c r="I368" s="30">
        <v>100</v>
      </c>
      <c r="J368" s="299">
        <v>36820800</v>
      </c>
      <c r="K368" s="299">
        <v>18119715</v>
      </c>
      <c r="L368" s="286">
        <f t="shared" si="13"/>
        <v>49.210541324468778</v>
      </c>
      <c r="M368" s="97"/>
    </row>
    <row r="369" spans="1:13" ht="34.5" customHeight="1" x14ac:dyDescent="0.25">
      <c r="A369" s="1"/>
      <c r="B369" s="21"/>
      <c r="C369" s="21"/>
      <c r="D369" s="21"/>
      <c r="E369" s="21"/>
      <c r="F369" s="22"/>
      <c r="G369" s="50" t="s">
        <v>2</v>
      </c>
      <c r="H369" s="316" t="s">
        <v>0</v>
      </c>
      <c r="I369" s="30">
        <v>200</v>
      </c>
      <c r="J369" s="299">
        <v>4244200</v>
      </c>
      <c r="K369" s="299">
        <v>1477992</v>
      </c>
      <c r="L369" s="286">
        <f t="shared" si="13"/>
        <v>34.823806606663211</v>
      </c>
      <c r="M369" s="97"/>
    </row>
    <row r="370" spans="1:13" ht="15.75" x14ac:dyDescent="0.25">
      <c r="A370" s="1"/>
      <c r="B370" s="21"/>
      <c r="C370" s="21"/>
      <c r="D370" s="21"/>
      <c r="E370" s="21"/>
      <c r="F370" s="22"/>
      <c r="G370" s="50" t="s">
        <v>1</v>
      </c>
      <c r="H370" s="315" t="s">
        <v>0</v>
      </c>
      <c r="I370" s="30">
        <v>800</v>
      </c>
      <c r="J370" s="299">
        <v>168000</v>
      </c>
      <c r="K370" s="299">
        <v>50032</v>
      </c>
      <c r="L370" s="286">
        <f t="shared" si="13"/>
        <v>29.780952380952382</v>
      </c>
      <c r="M370" s="97"/>
    </row>
    <row r="371" spans="1:13" ht="47.25" x14ac:dyDescent="0.25">
      <c r="A371" s="1"/>
      <c r="B371" s="21"/>
      <c r="C371" s="21"/>
      <c r="D371" s="21"/>
      <c r="E371" s="21"/>
      <c r="F371" s="22"/>
      <c r="G371" s="60" t="s">
        <v>96</v>
      </c>
      <c r="H371" s="118" t="s">
        <v>261</v>
      </c>
      <c r="I371" s="64"/>
      <c r="J371" s="299">
        <f>SUM(J372:J372)</f>
        <v>615000</v>
      </c>
      <c r="K371" s="299">
        <f>SUM(K372:K372)</f>
        <v>335636</v>
      </c>
      <c r="L371" s="287">
        <f t="shared" si="13"/>
        <v>54.574959349593499</v>
      </c>
      <c r="M371" s="97"/>
    </row>
    <row r="372" spans="1:13" ht="97.5" customHeight="1" x14ac:dyDescent="0.25">
      <c r="A372" s="1"/>
      <c r="B372" s="21"/>
      <c r="C372" s="21"/>
      <c r="D372" s="21"/>
      <c r="E372" s="21"/>
      <c r="F372" s="22"/>
      <c r="G372" s="49" t="s">
        <v>3</v>
      </c>
      <c r="H372" s="315" t="s">
        <v>0</v>
      </c>
      <c r="I372" s="30">
        <v>100</v>
      </c>
      <c r="J372" s="299">
        <v>615000</v>
      </c>
      <c r="K372" s="299">
        <v>335636</v>
      </c>
      <c r="L372" s="286">
        <f t="shared" si="13"/>
        <v>54.574959349593499</v>
      </c>
      <c r="M372" s="97"/>
    </row>
    <row r="373" spans="1:13" ht="31.5" x14ac:dyDescent="0.25">
      <c r="A373" s="1"/>
      <c r="B373" s="21"/>
      <c r="C373" s="21"/>
      <c r="D373" s="21"/>
      <c r="E373" s="21"/>
      <c r="F373" s="22"/>
      <c r="G373" s="48" t="s">
        <v>98</v>
      </c>
      <c r="H373" s="118" t="s">
        <v>262</v>
      </c>
      <c r="I373" s="30"/>
      <c r="J373" s="299">
        <f>SUM(J374:J374)</f>
        <v>50000</v>
      </c>
      <c r="K373" s="299">
        <f>SUM(K374:K374)</f>
        <v>0</v>
      </c>
      <c r="L373" s="286">
        <f t="shared" si="13"/>
        <v>0</v>
      </c>
      <c r="M373" s="97"/>
    </row>
    <row r="374" spans="1:13" ht="99" customHeight="1" x14ac:dyDescent="0.25">
      <c r="A374" s="1"/>
      <c r="B374" s="21"/>
      <c r="C374" s="21"/>
      <c r="D374" s="21"/>
      <c r="E374" s="21"/>
      <c r="F374" s="22"/>
      <c r="G374" s="49" t="s">
        <v>3</v>
      </c>
      <c r="H374" s="315" t="s">
        <v>0</v>
      </c>
      <c r="I374" s="30">
        <v>100</v>
      </c>
      <c r="J374" s="299">
        <v>50000</v>
      </c>
      <c r="K374" s="299">
        <v>0</v>
      </c>
      <c r="L374" s="286">
        <f t="shared" si="13"/>
        <v>0</v>
      </c>
      <c r="M374" s="97"/>
    </row>
    <row r="375" spans="1:13" ht="94.5" x14ac:dyDescent="0.25">
      <c r="A375" s="1"/>
      <c r="B375" s="153"/>
      <c r="C375" s="153"/>
      <c r="D375" s="153"/>
      <c r="E375" s="153"/>
      <c r="F375" s="154"/>
      <c r="G375" s="49" t="s">
        <v>332</v>
      </c>
      <c r="H375" s="316" t="s">
        <v>333</v>
      </c>
      <c r="I375" s="30"/>
      <c r="J375" s="299">
        <f>SUM(J376:J376)</f>
        <v>2962</v>
      </c>
      <c r="K375" s="299">
        <f>SUM(K376:K376)</f>
        <v>0</v>
      </c>
      <c r="L375" s="286">
        <f t="shared" si="13"/>
        <v>0</v>
      </c>
      <c r="M375" s="97"/>
    </row>
    <row r="376" spans="1:13" ht="33" customHeight="1" x14ac:dyDescent="0.25">
      <c r="A376" s="1"/>
      <c r="B376" s="153"/>
      <c r="C376" s="153"/>
      <c r="D376" s="153"/>
      <c r="E376" s="153"/>
      <c r="F376" s="154"/>
      <c r="G376" s="50" t="s">
        <v>2</v>
      </c>
      <c r="H376" s="316" t="s">
        <v>0</v>
      </c>
      <c r="I376" s="30">
        <v>200</v>
      </c>
      <c r="J376" s="299">
        <v>2962</v>
      </c>
      <c r="K376" s="299">
        <v>0</v>
      </c>
      <c r="L376" s="286">
        <f t="shared" si="13"/>
        <v>0</v>
      </c>
      <c r="M376" s="97"/>
    </row>
    <row r="377" spans="1:13" ht="63" x14ac:dyDescent="0.25">
      <c r="A377" s="1"/>
      <c r="B377" s="173"/>
      <c r="C377" s="173"/>
      <c r="D377" s="173"/>
      <c r="E377" s="173"/>
      <c r="F377" s="174"/>
      <c r="G377" s="50" t="s">
        <v>309</v>
      </c>
      <c r="H377" s="335" t="s">
        <v>310</v>
      </c>
      <c r="I377" s="30" t="s">
        <v>0</v>
      </c>
      <c r="J377" s="299">
        <f>SUM(J378:J379)</f>
        <v>1978538</v>
      </c>
      <c r="K377" s="299">
        <f>SUM(K378:K379)</f>
        <v>989976</v>
      </c>
      <c r="L377" s="286">
        <f t="shared" si="13"/>
        <v>50.035733455713256</v>
      </c>
      <c r="M377" s="97"/>
    </row>
    <row r="378" spans="1:13" ht="96" customHeight="1" x14ac:dyDescent="0.25">
      <c r="A378" s="1"/>
      <c r="B378" s="173"/>
      <c r="C378" s="173"/>
      <c r="D378" s="173"/>
      <c r="E378" s="173"/>
      <c r="F378" s="174"/>
      <c r="G378" s="50" t="s">
        <v>3</v>
      </c>
      <c r="H378" s="316" t="s">
        <v>0</v>
      </c>
      <c r="I378" s="30">
        <v>100</v>
      </c>
      <c r="J378" s="299">
        <v>1647207</v>
      </c>
      <c r="K378" s="299">
        <v>930590</v>
      </c>
      <c r="L378" s="286">
        <f t="shared" si="13"/>
        <v>56.495024608321842</v>
      </c>
      <c r="M378" s="97"/>
    </row>
    <row r="379" spans="1:13" ht="31.5" customHeight="1" x14ac:dyDescent="0.25">
      <c r="A379" s="1"/>
      <c r="B379" s="149"/>
      <c r="C379" s="149"/>
      <c r="D379" s="149"/>
      <c r="E379" s="149"/>
      <c r="F379" s="150"/>
      <c r="G379" s="50" t="s">
        <v>2</v>
      </c>
      <c r="H379" s="313" t="s">
        <v>0</v>
      </c>
      <c r="I379" s="30">
        <v>200</v>
      </c>
      <c r="J379" s="299">
        <v>331331</v>
      </c>
      <c r="K379" s="299">
        <v>59386</v>
      </c>
      <c r="L379" s="286">
        <f t="shared" si="13"/>
        <v>17.923466261834843</v>
      </c>
      <c r="M379" s="97"/>
    </row>
    <row r="380" spans="1:13" ht="78.75" x14ac:dyDescent="0.25">
      <c r="A380" s="1"/>
      <c r="B380" s="149"/>
      <c r="C380" s="149"/>
      <c r="D380" s="149"/>
      <c r="E380" s="149"/>
      <c r="F380" s="150"/>
      <c r="G380" s="50" t="s">
        <v>63</v>
      </c>
      <c r="H380" s="118" t="s">
        <v>409</v>
      </c>
      <c r="I380" s="30"/>
      <c r="J380" s="299">
        <f>SUM(J381:J381)</f>
        <v>945319</v>
      </c>
      <c r="K380" s="299">
        <f>SUM(K381:K381)</f>
        <v>512564</v>
      </c>
      <c r="L380" s="286">
        <f t="shared" si="13"/>
        <v>54.221273453723029</v>
      </c>
      <c r="M380" s="97"/>
    </row>
    <row r="381" spans="1:13" ht="98.25" customHeight="1" x14ac:dyDescent="0.25">
      <c r="A381" s="1"/>
      <c r="B381" s="149"/>
      <c r="C381" s="149"/>
      <c r="D381" s="149"/>
      <c r="E381" s="149"/>
      <c r="F381" s="150"/>
      <c r="G381" s="50" t="s">
        <v>3</v>
      </c>
      <c r="H381" s="316" t="s">
        <v>0</v>
      </c>
      <c r="I381" s="30">
        <v>100</v>
      </c>
      <c r="J381" s="299">
        <v>945319</v>
      </c>
      <c r="K381" s="299">
        <v>512564</v>
      </c>
      <c r="L381" s="286">
        <f t="shared" si="13"/>
        <v>54.221273453723029</v>
      </c>
      <c r="M381" s="97"/>
    </row>
    <row r="382" spans="1:13" ht="48.75" customHeight="1" x14ac:dyDescent="0.25">
      <c r="A382" s="29"/>
      <c r="B382" s="23"/>
      <c r="C382" s="23"/>
      <c r="D382" s="23"/>
      <c r="E382" s="23"/>
      <c r="F382" s="24"/>
      <c r="G382" s="50" t="s">
        <v>64</v>
      </c>
      <c r="H382" s="335" t="s">
        <v>410</v>
      </c>
      <c r="I382" s="30"/>
      <c r="J382" s="299">
        <f>SUM(J383)</f>
        <v>24314</v>
      </c>
      <c r="K382" s="299">
        <f>SUM(K383)</f>
        <v>0</v>
      </c>
      <c r="L382" s="287">
        <f t="shared" si="13"/>
        <v>0</v>
      </c>
      <c r="M382" s="97"/>
    </row>
    <row r="383" spans="1:13" ht="37.5" customHeight="1" x14ac:dyDescent="0.25">
      <c r="A383" s="29"/>
      <c r="B383" s="23"/>
      <c r="C383" s="23"/>
      <c r="D383" s="23"/>
      <c r="E383" s="23"/>
      <c r="F383" s="24"/>
      <c r="G383" s="50" t="s">
        <v>2</v>
      </c>
      <c r="H383" s="335"/>
      <c r="I383" s="30">
        <v>200</v>
      </c>
      <c r="J383" s="299">
        <v>24314</v>
      </c>
      <c r="K383" s="299">
        <v>0</v>
      </c>
      <c r="L383" s="286">
        <f t="shared" ref="L383:L384" si="17">K383/J383%</f>
        <v>0</v>
      </c>
      <c r="M383" s="97"/>
    </row>
    <row r="384" spans="1:13" ht="15.75" x14ac:dyDescent="0.25">
      <c r="A384" s="29"/>
      <c r="B384" s="246"/>
      <c r="C384" s="246"/>
      <c r="D384" s="246"/>
      <c r="E384" s="246"/>
      <c r="F384" s="247"/>
      <c r="G384" s="61" t="s">
        <v>60</v>
      </c>
      <c r="H384" s="316" t="s">
        <v>0</v>
      </c>
      <c r="I384" s="30"/>
      <c r="J384" s="296">
        <f>SUM(J8+J114+J192+J198+J208+J248+J259+J285+J296+J301+J318+J334+J339+J357+J240)</f>
        <v>1023990384</v>
      </c>
      <c r="K384" s="296">
        <f>SUM(K8+K114+K192+K198+K208+K248+K259+K285+K296+K301+K318+K334+K339+K357+K240)</f>
        <v>543238782</v>
      </c>
      <c r="L384" s="288">
        <f t="shared" si="17"/>
        <v>53.051160488241457</v>
      </c>
      <c r="M384" s="97"/>
    </row>
  </sheetData>
  <mergeCells count="82">
    <mergeCell ref="B169:F169"/>
    <mergeCell ref="B173:F173"/>
    <mergeCell ref="B150:F150"/>
    <mergeCell ref="B171:F171"/>
    <mergeCell ref="B145:F145"/>
    <mergeCell ref="B148:F148"/>
    <mergeCell ref="B151:F151"/>
    <mergeCell ref="B147:F147"/>
    <mergeCell ref="B154:F154"/>
    <mergeCell ref="B295:F295"/>
    <mergeCell ref="B288:F288"/>
    <mergeCell ref="B174:F174"/>
    <mergeCell ref="B192:F192"/>
    <mergeCell ref="B287:F287"/>
    <mergeCell ref="B209:F209"/>
    <mergeCell ref="B198:F198"/>
    <mergeCell ref="B217:F217"/>
    <mergeCell ref="B233:F233"/>
    <mergeCell ref="B216:F216"/>
    <mergeCell ref="B218:F218"/>
    <mergeCell ref="B206:F206"/>
    <mergeCell ref="B207:F207"/>
    <mergeCell ref="B199:F199"/>
    <mergeCell ref="B208:F208"/>
    <mergeCell ref="B359:F359"/>
    <mergeCell ref="B315:F315"/>
    <mergeCell ref="B319:F319"/>
    <mergeCell ref="B318:F318"/>
    <mergeCell ref="B321:F321"/>
    <mergeCell ref="B350:F350"/>
    <mergeCell ref="B351:F351"/>
    <mergeCell ref="B339:F339"/>
    <mergeCell ref="B336:F336"/>
    <mergeCell ref="B307:F307"/>
    <mergeCell ref="B342:F342"/>
    <mergeCell ref="B341:F341"/>
    <mergeCell ref="B299:F299"/>
    <mergeCell ref="B298:F298"/>
    <mergeCell ref="B314:F314"/>
    <mergeCell ref="B323:F323"/>
    <mergeCell ref="B302:F302"/>
    <mergeCell ref="B306:F306"/>
    <mergeCell ref="B303:F303"/>
    <mergeCell ref="B320:F320"/>
    <mergeCell ref="B301:F301"/>
    <mergeCell ref="H1:L1"/>
    <mergeCell ref="H3:L3"/>
    <mergeCell ref="B5:L5"/>
    <mergeCell ref="B8:F8"/>
    <mergeCell ref="B131:F131"/>
    <mergeCell ref="B9:F9"/>
    <mergeCell ref="B13:F13"/>
    <mergeCell ref="B11:F11"/>
    <mergeCell ref="B12:F12"/>
    <mergeCell ref="G2:M2"/>
    <mergeCell ref="B79:F79"/>
    <mergeCell ref="B114:F114"/>
    <mergeCell ref="B15:F15"/>
    <mergeCell ref="B16:F16"/>
    <mergeCell ref="B17:F17"/>
    <mergeCell ref="B22:F22"/>
    <mergeCell ref="B128:F128"/>
    <mergeCell ref="B83:F83"/>
    <mergeCell ref="B25:F25"/>
    <mergeCell ref="B28:F28"/>
    <mergeCell ref="B73:F73"/>
    <mergeCell ref="B23:F23"/>
    <mergeCell ref="B24:F24"/>
    <mergeCell ref="B27:F27"/>
    <mergeCell ref="B144:F144"/>
    <mergeCell ref="B142:F142"/>
    <mergeCell ref="B84:F84"/>
    <mergeCell ref="B139:F139"/>
    <mergeCell ref="B141:F141"/>
    <mergeCell ref="B115:F115"/>
    <mergeCell ref="B136:F136"/>
    <mergeCell ref="B134:F134"/>
    <mergeCell ref="B99:F99"/>
    <mergeCell ref="B130:F130"/>
    <mergeCell ref="B135:F135"/>
    <mergeCell ref="B133:F133"/>
    <mergeCell ref="B132:F13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2019-07-26T12:01:56Z</cp:lastPrinted>
  <dcterms:created xsi:type="dcterms:W3CDTF">2013-10-18T09:34:20Z</dcterms:created>
  <dcterms:modified xsi:type="dcterms:W3CDTF">2019-08-23T11:36:09Z</dcterms:modified>
</cp:coreProperties>
</file>