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№5'!$G$1:$M$485</definedName>
  </definedNames>
  <calcPr calcId="145621"/>
</workbook>
</file>

<file path=xl/calcChain.xml><?xml version="1.0" encoding="utf-8"?>
<calcChain xmlns="http://schemas.openxmlformats.org/spreadsheetml/2006/main">
  <c r="M187" i="2" l="1"/>
  <c r="L458" i="2"/>
  <c r="L457" i="2"/>
  <c r="L455" i="2"/>
  <c r="M455" i="2" s="1"/>
  <c r="L453" i="2"/>
  <c r="L451" i="2"/>
  <c r="L449" i="2"/>
  <c r="L445" i="2"/>
  <c r="L443" i="2"/>
  <c r="L440" i="2"/>
  <c r="L438" i="2"/>
  <c r="L403" i="2"/>
  <c r="L401" i="2"/>
  <c r="L399" i="2"/>
  <c r="L381" i="2"/>
  <c r="L380" i="2"/>
  <c r="L378" i="2"/>
  <c r="L377" i="2" s="1"/>
  <c r="L373" i="2"/>
  <c r="L371" i="2" s="1"/>
  <c r="L372" i="2"/>
  <c r="L369" i="2"/>
  <c r="L368" i="2" s="1"/>
  <c r="L366" i="2"/>
  <c r="L364" i="2"/>
  <c r="L363" i="2" s="1"/>
  <c r="L361" i="2"/>
  <c r="L360" i="2" s="1"/>
  <c r="M360" i="2" s="1"/>
  <c r="L357" i="2"/>
  <c r="L354" i="2"/>
  <c r="L353" i="2" s="1"/>
  <c r="L351" i="2"/>
  <c r="L349" i="2"/>
  <c r="M349" i="2" s="1"/>
  <c r="L347" i="2"/>
  <c r="L345" i="2"/>
  <c r="L341" i="2"/>
  <c r="L338" i="2"/>
  <c r="M338" i="2" s="1"/>
  <c r="L335" i="2"/>
  <c r="L332" i="2"/>
  <c r="L329" i="2"/>
  <c r="L327" i="2"/>
  <c r="M327" i="2" s="1"/>
  <c r="L325" i="2"/>
  <c r="L322" i="2"/>
  <c r="L319" i="2"/>
  <c r="L316" i="2"/>
  <c r="L313" i="2"/>
  <c r="L302" i="2"/>
  <c r="L299" i="2"/>
  <c r="L298" i="2" s="1"/>
  <c r="M302" i="2"/>
  <c r="L287" i="2"/>
  <c r="L285" i="2"/>
  <c r="L283" i="2"/>
  <c r="L282" i="2" s="1"/>
  <c r="L281" i="2" s="1"/>
  <c r="L280" i="2" s="1"/>
  <c r="L238" i="2"/>
  <c r="L237" i="2" s="1"/>
  <c r="M237" i="2" s="1"/>
  <c r="L231" i="2"/>
  <c r="K231" i="2"/>
  <c r="M231" i="2" s="1"/>
  <c r="L229" i="2"/>
  <c r="M229" i="2" s="1"/>
  <c r="K229" i="2"/>
  <c r="L226" i="2"/>
  <c r="K226" i="2"/>
  <c r="K225" i="2" s="1"/>
  <c r="K224" i="2" s="1"/>
  <c r="K234" i="2"/>
  <c r="K235" i="2"/>
  <c r="L235" i="2"/>
  <c r="L234" i="2" s="1"/>
  <c r="K238" i="2"/>
  <c r="K237" i="2" s="1"/>
  <c r="K243" i="2"/>
  <c r="K242" i="2" s="1"/>
  <c r="K241" i="2" s="1"/>
  <c r="L243" i="2"/>
  <c r="L242" i="2" s="1"/>
  <c r="L241" i="2" s="1"/>
  <c r="K246" i="2"/>
  <c r="K245" i="2" s="1"/>
  <c r="L246" i="2"/>
  <c r="L245" i="2" s="1"/>
  <c r="M245" i="2" s="1"/>
  <c r="K250" i="2"/>
  <c r="K249" i="2" s="1"/>
  <c r="K248" i="2" s="1"/>
  <c r="L250" i="2"/>
  <c r="L249" i="2" s="1"/>
  <c r="L248" i="2" s="1"/>
  <c r="M251" i="2"/>
  <c r="K209" i="2"/>
  <c r="M214" i="2"/>
  <c r="M213" i="2"/>
  <c r="L212" i="2"/>
  <c r="M212" i="2" s="1"/>
  <c r="K212" i="2"/>
  <c r="K211" i="2"/>
  <c r="K210" i="2" s="1"/>
  <c r="L153" i="2"/>
  <c r="L148" i="2"/>
  <c r="L146" i="2"/>
  <c r="L144" i="2"/>
  <c r="L142" i="2"/>
  <c r="L139" i="2"/>
  <c r="L137" i="2"/>
  <c r="L135" i="2"/>
  <c r="L133" i="2"/>
  <c r="L131" i="2"/>
  <c r="L129" i="2"/>
  <c r="L127" i="2"/>
  <c r="L125" i="2"/>
  <c r="L120" i="2"/>
  <c r="L118" i="2"/>
  <c r="L116" i="2"/>
  <c r="L114" i="2"/>
  <c r="L111" i="2"/>
  <c r="L109" i="2"/>
  <c r="M28" i="2"/>
  <c r="M27" i="2"/>
  <c r="L27" i="2"/>
  <c r="L26" i="2" s="1"/>
  <c r="K27" i="2"/>
  <c r="K26" i="2"/>
  <c r="K25" i="2" s="1"/>
  <c r="M24" i="2"/>
  <c r="M23" i="2"/>
  <c r="M22" i="2"/>
  <c r="L21" i="2"/>
  <c r="L20" i="2" s="1"/>
  <c r="M20" i="2" s="1"/>
  <c r="K21" i="2"/>
  <c r="K20" i="2"/>
  <c r="M19" i="2"/>
  <c r="L18" i="2"/>
  <c r="K18" i="2"/>
  <c r="K17" i="2" s="1"/>
  <c r="M484" i="2"/>
  <c r="M483" i="2"/>
  <c r="M482" i="2"/>
  <c r="M479" i="2"/>
  <c r="M478" i="2"/>
  <c r="M475" i="2"/>
  <c r="M474" i="2"/>
  <c r="M473" i="2"/>
  <c r="M468" i="2"/>
  <c r="M465" i="2"/>
  <c r="M461" i="2"/>
  <c r="M460" i="2"/>
  <c r="M459" i="2"/>
  <c r="M456" i="2"/>
  <c r="M454" i="2"/>
  <c r="M452" i="2"/>
  <c r="M450" i="2"/>
  <c r="M448" i="2"/>
  <c r="M447" i="2"/>
  <c r="M446" i="2"/>
  <c r="M444" i="2"/>
  <c r="M442" i="2"/>
  <c r="M441" i="2"/>
  <c r="M439" i="2"/>
  <c r="M434" i="2"/>
  <c r="M429" i="2"/>
  <c r="M428" i="2"/>
  <c r="M426" i="2"/>
  <c r="M425" i="2"/>
  <c r="M422" i="2"/>
  <c r="M420" i="2"/>
  <c r="M416" i="2"/>
  <c r="M415" i="2"/>
  <c r="M412" i="2"/>
  <c r="M410" i="2"/>
  <c r="M408" i="2"/>
  <c r="M406" i="2"/>
  <c r="M404" i="2"/>
  <c r="M402" i="2"/>
  <c r="M400" i="2"/>
  <c r="M396" i="2"/>
  <c r="M394" i="2"/>
  <c r="M392" i="2"/>
  <c r="M390" i="2"/>
  <c r="M385" i="2"/>
  <c r="M382" i="2"/>
  <c r="M381" i="2"/>
  <c r="M379" i="2"/>
  <c r="M375" i="2"/>
  <c r="M374" i="2"/>
  <c r="M370" i="2"/>
  <c r="M367" i="2"/>
  <c r="M365" i="2"/>
  <c r="M362" i="2"/>
  <c r="M361" i="2"/>
  <c r="M359" i="2"/>
  <c r="M358" i="2"/>
  <c r="M355" i="2"/>
  <c r="M352" i="2"/>
  <c r="M350" i="2"/>
  <c r="M348" i="2"/>
  <c r="M346" i="2"/>
  <c r="M344" i="2"/>
  <c r="M343" i="2"/>
  <c r="M342" i="2"/>
  <c r="M341" i="2"/>
  <c r="M340" i="2"/>
  <c r="M339" i="2"/>
  <c r="M337" i="2"/>
  <c r="M336" i="2"/>
  <c r="M334" i="2"/>
  <c r="M333" i="2"/>
  <c r="M331" i="2"/>
  <c r="M330" i="2"/>
  <c r="M328" i="2"/>
  <c r="M326" i="2"/>
  <c r="M324" i="2"/>
  <c r="M323" i="2"/>
  <c r="M321" i="2"/>
  <c r="M320" i="2"/>
  <c r="M318" i="2"/>
  <c r="M317" i="2"/>
  <c r="M315" i="2"/>
  <c r="M314" i="2"/>
  <c r="M308" i="2"/>
  <c r="M307" i="2"/>
  <c r="M306" i="2"/>
  <c r="M303" i="2"/>
  <c r="M301" i="2"/>
  <c r="M300" i="2"/>
  <c r="M295" i="2"/>
  <c r="M293" i="2"/>
  <c r="M288" i="2"/>
  <c r="M286" i="2"/>
  <c r="M284" i="2"/>
  <c r="M278" i="2"/>
  <c r="M277" i="2"/>
  <c r="M276" i="2"/>
  <c r="M273" i="2"/>
  <c r="M268" i="2"/>
  <c r="M266" i="2"/>
  <c r="M262" i="2"/>
  <c r="M260" i="2"/>
  <c r="M258" i="2"/>
  <c r="M256" i="2"/>
  <c r="M247" i="2"/>
  <c r="M244" i="2"/>
  <c r="M240" i="2"/>
  <c r="M239" i="2"/>
  <c r="M236" i="2"/>
  <c r="M232" i="2"/>
  <c r="M230" i="2"/>
  <c r="M228" i="2"/>
  <c r="M227" i="2"/>
  <c r="M222" i="2"/>
  <c r="M219" i="2"/>
  <c r="M207" i="2"/>
  <c r="M206" i="2"/>
  <c r="M205" i="2"/>
  <c r="M202" i="2"/>
  <c r="M198" i="2"/>
  <c r="M193" i="2"/>
  <c r="M192" i="2"/>
  <c r="M182" i="2"/>
  <c r="M180" i="2"/>
  <c r="M176" i="2"/>
  <c r="M173" i="2"/>
  <c r="M172" i="2"/>
  <c r="M169" i="2"/>
  <c r="M167" i="2"/>
  <c r="M165" i="2"/>
  <c r="M164" i="2"/>
  <c r="M162" i="2"/>
  <c r="M160" i="2"/>
  <c r="M158" i="2"/>
  <c r="M155" i="2"/>
  <c r="M154" i="2"/>
  <c r="M152" i="2"/>
  <c r="M151" i="2"/>
  <c r="M150" i="2"/>
  <c r="M149" i="2"/>
  <c r="M147" i="2"/>
  <c r="M145" i="2"/>
  <c r="M143" i="2"/>
  <c r="M140" i="2"/>
  <c r="M138" i="2"/>
  <c r="M136" i="2"/>
  <c r="M134" i="2"/>
  <c r="M132" i="2"/>
  <c r="M130" i="2"/>
  <c r="M129" i="2"/>
  <c r="M128" i="2"/>
  <c r="M126" i="2"/>
  <c r="M124" i="2"/>
  <c r="M123" i="2"/>
  <c r="M122" i="2"/>
  <c r="M121" i="2"/>
  <c r="M119" i="2"/>
  <c r="M117" i="2"/>
  <c r="M115" i="2"/>
  <c r="M113" i="2"/>
  <c r="M112" i="2"/>
  <c r="M111" i="2"/>
  <c r="M110" i="2"/>
  <c r="M104" i="2"/>
  <c r="M103" i="2"/>
  <c r="M100" i="2"/>
  <c r="M96" i="2"/>
  <c r="M94" i="2"/>
  <c r="M88" i="2"/>
  <c r="M87" i="2"/>
  <c r="M85" i="2"/>
  <c r="M84" i="2"/>
  <c r="M82" i="2"/>
  <c r="M81" i="2"/>
  <c r="M79" i="2"/>
  <c r="M77" i="2"/>
  <c r="M75" i="2"/>
  <c r="M74" i="2"/>
  <c r="M73" i="2"/>
  <c r="M71" i="2"/>
  <c r="M69" i="2"/>
  <c r="M68" i="2"/>
  <c r="M66" i="2"/>
  <c r="M65" i="2"/>
  <c r="M61" i="2"/>
  <c r="M57" i="2"/>
  <c r="M55" i="2"/>
  <c r="M53" i="2"/>
  <c r="M52" i="2"/>
  <c r="M49" i="2"/>
  <c r="M44" i="2"/>
  <c r="M39" i="2"/>
  <c r="M35" i="2"/>
  <c r="M33" i="2"/>
  <c r="M14" i="2"/>
  <c r="M13" i="2"/>
  <c r="L481" i="2"/>
  <c r="M481" i="2" s="1"/>
  <c r="L477" i="2"/>
  <c r="L476" i="2" s="1"/>
  <c r="L472" i="2"/>
  <c r="L471" i="2"/>
  <c r="L470" i="2" s="1"/>
  <c r="L469" i="2" s="1"/>
  <c r="L467" i="2"/>
  <c r="L466" i="2" s="1"/>
  <c r="M466" i="2" s="1"/>
  <c r="L464" i="2"/>
  <c r="L463" i="2" s="1"/>
  <c r="M445" i="2"/>
  <c r="L433" i="2"/>
  <c r="L432" i="2" s="1"/>
  <c r="L431" i="2" s="1"/>
  <c r="L430" i="2" s="1"/>
  <c r="L427" i="2"/>
  <c r="M427" i="2" s="1"/>
  <c r="L424" i="2"/>
  <c r="L421" i="2"/>
  <c r="L419" i="2"/>
  <c r="L414" i="2"/>
  <c r="L413" i="2" s="1"/>
  <c r="L411" i="2"/>
  <c r="L409" i="2"/>
  <c r="L407" i="2"/>
  <c r="L405" i="2"/>
  <c r="L395" i="2"/>
  <c r="L393" i="2"/>
  <c r="L391" i="2"/>
  <c r="M391" i="2" s="1"/>
  <c r="L389" i="2"/>
  <c r="L384" i="2"/>
  <c r="L383" i="2" s="1"/>
  <c r="M347" i="2"/>
  <c r="M345" i="2"/>
  <c r="M325" i="2"/>
  <c r="L305" i="2"/>
  <c r="L304" i="2" s="1"/>
  <c r="M304" i="2" s="1"/>
  <c r="L294" i="2"/>
  <c r="M294" i="2" s="1"/>
  <c r="L292" i="2"/>
  <c r="L275" i="2"/>
  <c r="L274" i="2" s="1"/>
  <c r="M274" i="2" s="1"/>
  <c r="L272" i="2"/>
  <c r="M272" i="2" s="1"/>
  <c r="L267" i="2"/>
  <c r="L265" i="2"/>
  <c r="L261" i="2"/>
  <c r="L259" i="2"/>
  <c r="M259" i="2" s="1"/>
  <c r="L257" i="2"/>
  <c r="L255" i="2"/>
  <c r="L221" i="2"/>
  <c r="L220" i="2" s="1"/>
  <c r="L218" i="2"/>
  <c r="L217" i="2" s="1"/>
  <c r="L204" i="2"/>
  <c r="L203" i="2" s="1"/>
  <c r="M203" i="2" s="1"/>
  <c r="L201" i="2"/>
  <c r="L200" i="2"/>
  <c r="L199" i="2" s="1"/>
  <c r="L197" i="2"/>
  <c r="L191" i="2"/>
  <c r="L190" i="2" s="1"/>
  <c r="L186" i="2"/>
  <c r="L181" i="2"/>
  <c r="M181" i="2" s="1"/>
  <c r="L179" i="2"/>
  <c r="L178" i="2" s="1"/>
  <c r="L175" i="2"/>
  <c r="L171" i="2"/>
  <c r="L170" i="2" s="1"/>
  <c r="L168" i="2"/>
  <c r="L166" i="2"/>
  <c r="L163" i="2"/>
  <c r="L161" i="2"/>
  <c r="L159" i="2"/>
  <c r="L157" i="2"/>
  <c r="L156" i="2" s="1"/>
  <c r="L102" i="2"/>
  <c r="L101" i="2" s="1"/>
  <c r="L99" i="2"/>
  <c r="L95" i="2"/>
  <c r="L93" i="2"/>
  <c r="M93" i="2" s="1"/>
  <c r="L86" i="2"/>
  <c r="L83" i="2"/>
  <c r="L80" i="2"/>
  <c r="M80" i="2" s="1"/>
  <c r="L78" i="2"/>
  <c r="M78" i="2" s="1"/>
  <c r="L76" i="2"/>
  <c r="L72" i="2"/>
  <c r="L70" i="2"/>
  <c r="M70" i="2" s="1"/>
  <c r="L67" i="2"/>
  <c r="M67" i="2" s="1"/>
  <c r="L64" i="2"/>
  <c r="L60" i="2"/>
  <c r="L59" i="2"/>
  <c r="L58" i="2" s="1"/>
  <c r="L56" i="2"/>
  <c r="M56" i="2" s="1"/>
  <c r="L54" i="2"/>
  <c r="L51" i="2"/>
  <c r="L48" i="2"/>
  <c r="L47" i="2" s="1"/>
  <c r="M47" i="2" s="1"/>
  <c r="L43" i="2"/>
  <c r="L42" i="2" s="1"/>
  <c r="M42" i="2" s="1"/>
  <c r="L38" i="2"/>
  <c r="L37" i="2" s="1"/>
  <c r="L34" i="2"/>
  <c r="L32" i="2"/>
  <c r="M32" i="2" s="1"/>
  <c r="L13" i="2"/>
  <c r="L12" i="2" s="1"/>
  <c r="K481" i="2"/>
  <c r="K480" i="2" s="1"/>
  <c r="K477" i="2"/>
  <c r="K476" i="2" s="1"/>
  <c r="K472" i="2"/>
  <c r="M472" i="2" s="1"/>
  <c r="K467" i="2"/>
  <c r="K466" i="2" s="1"/>
  <c r="K464" i="2"/>
  <c r="K463" i="2" s="1"/>
  <c r="K458" i="2"/>
  <c r="K457" i="2" s="1"/>
  <c r="K455" i="2"/>
  <c r="K453" i="2"/>
  <c r="M453" i="2" s="1"/>
  <c r="K451" i="2"/>
  <c r="M451" i="2" s="1"/>
  <c r="K449" i="2"/>
  <c r="M449" i="2" s="1"/>
  <c r="K445" i="2"/>
  <c r="K443" i="2"/>
  <c r="M443" i="2" s="1"/>
  <c r="K440" i="2"/>
  <c r="M440" i="2" s="1"/>
  <c r="K438" i="2"/>
  <c r="K433" i="2"/>
  <c r="K432" i="2" s="1"/>
  <c r="K431" i="2" s="1"/>
  <c r="K430" i="2" s="1"/>
  <c r="K427" i="2"/>
  <c r="K424" i="2"/>
  <c r="K423" i="2" s="1"/>
  <c r="K421" i="2"/>
  <c r="K419" i="2"/>
  <c r="K414" i="2"/>
  <c r="K413" i="2"/>
  <c r="M413" i="2" s="1"/>
  <c r="K411" i="2"/>
  <c r="K409" i="2"/>
  <c r="K407" i="2"/>
  <c r="K405" i="2"/>
  <c r="M405" i="2" s="1"/>
  <c r="K403" i="2"/>
  <c r="K398" i="2" s="1"/>
  <c r="K397" i="2" s="1"/>
  <c r="K401" i="2"/>
  <c r="M401" i="2" s="1"/>
  <c r="K399" i="2"/>
  <c r="K395" i="2"/>
  <c r="K393" i="2"/>
  <c r="K391" i="2"/>
  <c r="K389" i="2"/>
  <c r="K384" i="2"/>
  <c r="K383" i="2" s="1"/>
  <c r="K381" i="2"/>
  <c r="K380" i="2" s="1"/>
  <c r="K378" i="2"/>
  <c r="K377" i="2" s="1"/>
  <c r="K373" i="2"/>
  <c r="K371" i="2" s="1"/>
  <c r="K369" i="2"/>
  <c r="K368" i="2" s="1"/>
  <c r="K366" i="2"/>
  <c r="K363" i="2" s="1"/>
  <c r="K364" i="2"/>
  <c r="K361" i="2"/>
  <c r="K360" i="2" s="1"/>
  <c r="K357" i="2"/>
  <c r="K356" i="2" s="1"/>
  <c r="K354" i="2"/>
  <c r="K353" i="2" s="1"/>
  <c r="K351" i="2"/>
  <c r="K349" i="2"/>
  <c r="K347" i="2"/>
  <c r="K345" i="2"/>
  <c r="K341" i="2"/>
  <c r="K338" i="2"/>
  <c r="K335" i="2"/>
  <c r="M335" i="2" s="1"/>
  <c r="K332" i="2"/>
  <c r="M332" i="2" s="1"/>
  <c r="K329" i="2"/>
  <c r="K327" i="2"/>
  <c r="K325" i="2"/>
  <c r="K322" i="2"/>
  <c r="M322" i="2" s="1"/>
  <c r="K319" i="2"/>
  <c r="K316" i="2"/>
  <c r="M316" i="2" s="1"/>
  <c r="K313" i="2"/>
  <c r="M313" i="2" s="1"/>
  <c r="K305" i="2"/>
  <c r="K304" i="2" s="1"/>
  <c r="K302" i="2"/>
  <c r="K299" i="2"/>
  <c r="K294" i="2"/>
  <c r="K292" i="2"/>
  <c r="K287" i="2"/>
  <c r="M287" i="2" s="1"/>
  <c r="K285" i="2"/>
  <c r="M285" i="2" s="1"/>
  <c r="K283" i="2"/>
  <c r="K275" i="2"/>
  <c r="K274" i="2" s="1"/>
  <c r="K272" i="2"/>
  <c r="K271" i="2"/>
  <c r="K270" i="2" s="1"/>
  <c r="K269" i="2" s="1"/>
  <c r="K267" i="2"/>
  <c r="K265" i="2"/>
  <c r="K264" i="2"/>
  <c r="K263" i="2" s="1"/>
  <c r="K261" i="2"/>
  <c r="M261" i="2" s="1"/>
  <c r="K259" i="2"/>
  <c r="K257" i="2"/>
  <c r="K255" i="2"/>
  <c r="K221" i="2"/>
  <c r="K220" i="2" s="1"/>
  <c r="K218" i="2"/>
  <c r="K217" i="2" s="1"/>
  <c r="K204" i="2"/>
  <c r="K203" i="2" s="1"/>
  <c r="K201" i="2"/>
  <c r="M201" i="2" s="1"/>
  <c r="K197" i="2"/>
  <c r="K196" i="2" s="1"/>
  <c r="K195" i="2" s="1"/>
  <c r="K194" i="2" s="1"/>
  <c r="K191" i="2"/>
  <c r="K189" i="2" s="1"/>
  <c r="K186" i="2"/>
  <c r="K185" i="2" s="1"/>
  <c r="K184" i="2" s="1"/>
  <c r="K183" i="2" s="1"/>
  <c r="K181" i="2"/>
  <c r="K179" i="2"/>
  <c r="K175" i="2"/>
  <c r="K174" i="2" s="1"/>
  <c r="K171" i="2"/>
  <c r="K170" i="2" s="1"/>
  <c r="K168" i="2"/>
  <c r="K166" i="2"/>
  <c r="K163" i="2"/>
  <c r="M163" i="2" s="1"/>
  <c r="K161" i="2"/>
  <c r="K159" i="2"/>
  <c r="K157" i="2"/>
  <c r="M157" i="2" s="1"/>
  <c r="K153" i="2"/>
  <c r="K148" i="2"/>
  <c r="M148" i="2" s="1"/>
  <c r="K146" i="2"/>
  <c r="K144" i="2"/>
  <c r="M144" i="2" s="1"/>
  <c r="K142" i="2"/>
  <c r="K139" i="2"/>
  <c r="K137" i="2"/>
  <c r="M137" i="2" s="1"/>
  <c r="K135" i="2"/>
  <c r="K133" i="2"/>
  <c r="K131" i="2"/>
  <c r="K129" i="2"/>
  <c r="K127" i="2"/>
  <c r="K125" i="2"/>
  <c r="K120" i="2"/>
  <c r="K118" i="2"/>
  <c r="K116" i="2"/>
  <c r="K108" i="2" s="1"/>
  <c r="K114" i="2"/>
  <c r="K111" i="2"/>
  <c r="K109" i="2"/>
  <c r="K102" i="2"/>
  <c r="K101" i="2" s="1"/>
  <c r="K99" i="2"/>
  <c r="K98" i="2" s="1"/>
  <c r="K97" i="2" s="1"/>
  <c r="K95" i="2"/>
  <c r="K93" i="2"/>
  <c r="K92" i="2" s="1"/>
  <c r="K91" i="2" s="1"/>
  <c r="K86" i="2"/>
  <c r="M86" i="2" s="1"/>
  <c r="K83" i="2"/>
  <c r="K80" i="2"/>
  <c r="K78" i="2"/>
  <c r="K76" i="2"/>
  <c r="K72" i="2"/>
  <c r="K70" i="2"/>
  <c r="K67" i="2"/>
  <c r="K64" i="2"/>
  <c r="K60" i="2"/>
  <c r="M60" i="2" s="1"/>
  <c r="K56" i="2"/>
  <c r="K54" i="2"/>
  <c r="K51" i="2"/>
  <c r="M51" i="2" s="1"/>
  <c r="K48" i="2"/>
  <c r="K47" i="2" s="1"/>
  <c r="K43" i="2"/>
  <c r="K42" i="2" s="1"/>
  <c r="K38" i="2"/>
  <c r="K37" i="2" s="1"/>
  <c r="K36" i="2" s="1"/>
  <c r="K34" i="2"/>
  <c r="K32" i="2"/>
  <c r="K13" i="2"/>
  <c r="K12" i="2"/>
  <c r="K11" i="2" s="1"/>
  <c r="K10" i="2" s="1"/>
  <c r="M197" i="2" l="1"/>
  <c r="M403" i="2"/>
  <c r="M411" i="2"/>
  <c r="M369" i="2"/>
  <c r="K233" i="2"/>
  <c r="K50" i="2"/>
  <c r="K388" i="2"/>
  <c r="L31" i="2"/>
  <c r="L30" i="2" s="1"/>
  <c r="M30" i="2" s="1"/>
  <c r="M159" i="2"/>
  <c r="M21" i="2"/>
  <c r="M127" i="2"/>
  <c r="L312" i="2"/>
  <c r="M329" i="2"/>
  <c r="M351" i="2"/>
  <c r="L437" i="2"/>
  <c r="L436" i="2" s="1"/>
  <c r="M436" i="2" s="1"/>
  <c r="M457" i="2"/>
  <c r="M95" i="2"/>
  <c r="M83" i="2"/>
  <c r="M99" i="2"/>
  <c r="M161" i="2"/>
  <c r="M186" i="2"/>
  <c r="M255" i="2"/>
  <c r="M383" i="2"/>
  <c r="M395" i="2"/>
  <c r="M407" i="2"/>
  <c r="M430" i="2"/>
  <c r="M238" i="2"/>
  <c r="K16" i="2"/>
  <c r="K15" i="2" s="1"/>
  <c r="L108" i="2"/>
  <c r="M108" i="2" s="1"/>
  <c r="M118" i="2"/>
  <c r="M146" i="2"/>
  <c r="L211" i="2"/>
  <c r="M211" i="2" s="1"/>
  <c r="L225" i="2"/>
  <c r="L224" i="2" s="1"/>
  <c r="M353" i="2"/>
  <c r="M371" i="2"/>
  <c r="M399" i="2"/>
  <c r="K178" i="2"/>
  <c r="K177" i="2" s="1"/>
  <c r="M168" i="2"/>
  <c r="M135" i="2"/>
  <c r="M114" i="2"/>
  <c r="M125" i="2"/>
  <c r="M133" i="2"/>
  <c r="M153" i="2"/>
  <c r="K282" i="2"/>
  <c r="K281" i="2" s="1"/>
  <c r="K280" i="2" s="1"/>
  <c r="K312" i="2"/>
  <c r="M380" i="2"/>
  <c r="M393" i="2"/>
  <c r="K471" i="2"/>
  <c r="M471" i="2" s="1"/>
  <c r="L41" i="2"/>
  <c r="L40" i="2" s="1"/>
  <c r="M54" i="2"/>
  <c r="M76" i="2"/>
  <c r="M175" i="2"/>
  <c r="L254" i="2"/>
  <c r="L253" i="2" s="1"/>
  <c r="M267" i="2"/>
  <c r="M409" i="2"/>
  <c r="M421" i="2"/>
  <c r="M476" i="2"/>
  <c r="M414" i="2"/>
  <c r="M26" i="2"/>
  <c r="M131" i="2"/>
  <c r="M139" i="2"/>
  <c r="M357" i="2"/>
  <c r="M377" i="2"/>
  <c r="L376" i="2"/>
  <c r="M319" i="2"/>
  <c r="M364" i="2"/>
  <c r="L356" i="2"/>
  <c r="M356" i="2" s="1"/>
  <c r="L233" i="2"/>
  <c r="L223" i="2" s="1"/>
  <c r="K223" i="2"/>
  <c r="M248" i="2"/>
  <c r="M246" i="2"/>
  <c r="M234" i="2"/>
  <c r="M243" i="2"/>
  <c r="M226" i="2"/>
  <c r="L177" i="2"/>
  <c r="M177" i="2" s="1"/>
  <c r="M178" i="2"/>
  <c r="L11" i="2"/>
  <c r="M12" i="2"/>
  <c r="L188" i="2"/>
  <c r="M37" i="2"/>
  <c r="L36" i="2"/>
  <c r="M36" i="2" s="1"/>
  <c r="M156" i="2"/>
  <c r="M217" i="2"/>
  <c r="K90" i="2"/>
  <c r="K89" i="2" s="1"/>
  <c r="M368" i="2"/>
  <c r="M170" i="2"/>
  <c r="M280" i="2"/>
  <c r="K46" i="2"/>
  <c r="K141" i="2"/>
  <c r="K200" i="2"/>
  <c r="K199" i="2" s="1"/>
  <c r="M199" i="2" s="1"/>
  <c r="L185" i="2"/>
  <c r="L291" i="2"/>
  <c r="M363" i="2"/>
  <c r="L388" i="2"/>
  <c r="M388" i="2" s="1"/>
  <c r="L418" i="2"/>
  <c r="M38" i="2"/>
  <c r="M221" i="2"/>
  <c r="K31" i="2"/>
  <c r="K30" i="2" s="1"/>
  <c r="K59" i="2"/>
  <c r="K58" i="2" s="1"/>
  <c r="M58" i="2" s="1"/>
  <c r="M64" i="2"/>
  <c r="L98" i="2"/>
  <c r="L189" i="2"/>
  <c r="M189" i="2" s="1"/>
  <c r="L196" i="2"/>
  <c r="K156" i="2"/>
  <c r="K254" i="2"/>
  <c r="K253" i="2" s="1"/>
  <c r="K252" i="2" s="1"/>
  <c r="K298" i="2"/>
  <c r="K297" i="2" s="1"/>
  <c r="K296" i="2" s="1"/>
  <c r="K462" i="2"/>
  <c r="K435" i="2" s="1"/>
  <c r="L50" i="2"/>
  <c r="M72" i="2"/>
  <c r="L174" i="2"/>
  <c r="M174" i="2" s="1"/>
  <c r="L216" i="2"/>
  <c r="L271" i="2"/>
  <c r="L423" i="2"/>
  <c r="M423" i="2" s="1"/>
  <c r="L462" i="2"/>
  <c r="M109" i="2"/>
  <c r="M171" i="2"/>
  <c r="M179" i="2"/>
  <c r="M200" i="2"/>
  <c r="M204" i="2"/>
  <c r="M235" i="2"/>
  <c r="M275" i="2"/>
  <c r="M283" i="2"/>
  <c r="M299" i="2"/>
  <c r="M419" i="2"/>
  <c r="M431" i="2"/>
  <c r="M463" i="2"/>
  <c r="M467" i="2"/>
  <c r="M18" i="2"/>
  <c r="L141" i="2"/>
  <c r="L107" i="2" s="1"/>
  <c r="L106" i="2" s="1"/>
  <c r="L29" i="2"/>
  <c r="M101" i="2"/>
  <c r="M43" i="2"/>
  <c r="M48" i="2"/>
  <c r="M191" i="2"/>
  <c r="M218" i="2"/>
  <c r="M254" i="2"/>
  <c r="M282" i="2"/>
  <c r="M354" i="2"/>
  <c r="M366" i="2"/>
  <c r="M378" i="2"/>
  <c r="M438" i="2"/>
  <c r="M458" i="2"/>
  <c r="M120" i="2"/>
  <c r="K376" i="2"/>
  <c r="K63" i="2"/>
  <c r="K62" i="2" s="1"/>
  <c r="K437" i="2"/>
  <c r="K436" i="2" s="1"/>
  <c r="L264" i="2"/>
  <c r="L480" i="2"/>
  <c r="M480" i="2" s="1"/>
  <c r="M34" i="2"/>
  <c r="M249" i="2"/>
  <c r="M253" i="2"/>
  <c r="M257" i="2"/>
  <c r="M265" i="2"/>
  <c r="M305" i="2"/>
  <c r="M373" i="2"/>
  <c r="M389" i="2"/>
  <c r="M433" i="2"/>
  <c r="M477" i="2"/>
  <c r="K216" i="2"/>
  <c r="K215" i="2" s="1"/>
  <c r="K291" i="2"/>
  <c r="K290" i="2" s="1"/>
  <c r="K289" i="2" s="1"/>
  <c r="L92" i="2"/>
  <c r="L398" i="2"/>
  <c r="M281" i="2"/>
  <c r="K41" i="2"/>
  <c r="K40" i="2" s="1"/>
  <c r="M40" i="2" s="1"/>
  <c r="K418" i="2"/>
  <c r="K417" i="2" s="1"/>
  <c r="M41" i="2"/>
  <c r="M102" i="2"/>
  <c r="M220" i="2"/>
  <c r="M292" i="2"/>
  <c r="M384" i="2"/>
  <c r="M424" i="2"/>
  <c r="M432" i="2"/>
  <c r="M464" i="2"/>
  <c r="M116" i="2"/>
  <c r="M142" i="2"/>
  <c r="L63" i="2"/>
  <c r="L17" i="2"/>
  <c r="L25" i="2"/>
  <c r="M25" i="2" s="1"/>
  <c r="L417" i="2"/>
  <c r="M372" i="2"/>
  <c r="K311" i="2"/>
  <c r="K387" i="2"/>
  <c r="K29" i="2"/>
  <c r="K372" i="2"/>
  <c r="K190" i="2"/>
  <c r="K188" i="2" s="1"/>
  <c r="K470" i="2" l="1"/>
  <c r="K469" i="2" s="1"/>
  <c r="M469" i="2" s="1"/>
  <c r="M462" i="2"/>
  <c r="M31" i="2"/>
  <c r="K107" i="2"/>
  <c r="K106" i="2" s="1"/>
  <c r="K105" i="2" s="1"/>
  <c r="M59" i="2"/>
  <c r="L210" i="2"/>
  <c r="L209" i="2" s="1"/>
  <c r="M437" i="2"/>
  <c r="L435" i="2"/>
  <c r="M435" i="2" s="1"/>
  <c r="L311" i="2"/>
  <c r="M250" i="2"/>
  <c r="K208" i="2"/>
  <c r="L297" i="2"/>
  <c r="M298" i="2"/>
  <c r="M225" i="2"/>
  <c r="L290" i="2"/>
  <c r="M291" i="2"/>
  <c r="L91" i="2"/>
  <c r="M92" i="2"/>
  <c r="M312" i="2"/>
  <c r="L215" i="2"/>
  <c r="M215" i="2" s="1"/>
  <c r="M216" i="2"/>
  <c r="L97" i="2"/>
  <c r="M97" i="2" s="1"/>
  <c r="M98" i="2"/>
  <c r="M29" i="2"/>
  <c r="K279" i="2"/>
  <c r="K310" i="2"/>
  <c r="K309" i="2" s="1"/>
  <c r="M376" i="2"/>
  <c r="M470" i="2"/>
  <c r="M190" i="2"/>
  <c r="L397" i="2"/>
  <c r="M397" i="2" s="1"/>
  <c r="M398" i="2"/>
  <c r="L263" i="2"/>
  <c r="L252" i="2" s="1"/>
  <c r="M264" i="2"/>
  <c r="L46" i="2"/>
  <c r="M50" i="2"/>
  <c r="L184" i="2"/>
  <c r="M185" i="2"/>
  <c r="K386" i="2"/>
  <c r="M107" i="2"/>
  <c r="M233" i="2"/>
  <c r="M188" i="2"/>
  <c r="M417" i="2"/>
  <c r="L270" i="2"/>
  <c r="M271" i="2"/>
  <c r="M196" i="2"/>
  <c r="L195" i="2"/>
  <c r="M241" i="2"/>
  <c r="M242" i="2"/>
  <c r="L10" i="2"/>
  <c r="M10" i="2" s="1"/>
  <c r="M11" i="2"/>
  <c r="M141" i="2"/>
  <c r="M418" i="2"/>
  <c r="K45" i="2"/>
  <c r="K9" i="2" s="1"/>
  <c r="M210" i="2"/>
  <c r="M106" i="2"/>
  <c r="L62" i="2"/>
  <c r="M62" i="2" s="1"/>
  <c r="M63" i="2"/>
  <c r="M17" i="2"/>
  <c r="L16" i="2"/>
  <c r="L194" i="2" l="1"/>
  <c r="M194" i="2" s="1"/>
  <c r="M195" i="2"/>
  <c r="L183" i="2"/>
  <c r="M184" i="2"/>
  <c r="M263" i="2"/>
  <c r="M252" i="2"/>
  <c r="M91" i="2"/>
  <c r="L90" i="2"/>
  <c r="M224" i="2"/>
  <c r="M223" i="2"/>
  <c r="L269" i="2"/>
  <c r="M269" i="2" s="1"/>
  <c r="M270" i="2"/>
  <c r="K485" i="2"/>
  <c r="L387" i="2"/>
  <c r="M46" i="2"/>
  <c r="L45" i="2"/>
  <c r="M45" i="2" s="1"/>
  <c r="M311" i="2"/>
  <c r="L310" i="2"/>
  <c r="L289" i="2"/>
  <c r="M289" i="2" s="1"/>
  <c r="M290" i="2"/>
  <c r="L296" i="2"/>
  <c r="M297" i="2"/>
  <c r="M16" i="2"/>
  <c r="L15" i="2"/>
  <c r="L309" i="2" l="1"/>
  <c r="M309" i="2" s="1"/>
  <c r="M310" i="2"/>
  <c r="L386" i="2"/>
  <c r="M386" i="2" s="1"/>
  <c r="M387" i="2"/>
  <c r="L279" i="2"/>
  <c r="M279" i="2" s="1"/>
  <c r="M296" i="2"/>
  <c r="M183" i="2"/>
  <c r="L105" i="2"/>
  <c r="M105" i="2" s="1"/>
  <c r="L89" i="2"/>
  <c r="M89" i="2" s="1"/>
  <c r="M90" i="2"/>
  <c r="M209" i="2"/>
  <c r="L208" i="2"/>
  <c r="M208" i="2" s="1"/>
  <c r="M15" i="2"/>
  <c r="L9" i="2"/>
  <c r="M9" i="2" l="1"/>
  <c r="L485" i="2"/>
  <c r="M485" i="2" s="1"/>
</calcChain>
</file>

<file path=xl/sharedStrings.xml><?xml version="1.0" encoding="utf-8"?>
<sst xmlns="http://schemas.openxmlformats.org/spreadsheetml/2006/main" count="1005" uniqueCount="488">
  <si>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</si>
  <si>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</si>
  <si>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</si>
  <si>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</si>
  <si>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</si>
  <si>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</si>
  <si>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</si>
  <si>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</si>
  <si>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</si>
  <si>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</si>
  <si>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</si>
  <si>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</si>
  <si>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</si>
  <si>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</si>
  <si>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</si>
  <si>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</si>
  <si>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</si>
  <si>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</si>
  <si>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</si>
  <si>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</si>
  <si>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</si>
  <si>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</si>
  <si>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</si>
  <si>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</si>
  <si>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</si>
  <si>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</si>
  <si>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</si>
  <si>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</si>
  <si>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</si>
  <si>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</si>
  <si>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</si>
  <si>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</si>
  <si>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</si>
  <si>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</si>
  <si>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</si>
  <si>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</si>
  <si>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</si>
  <si>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</si>
  <si>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</si>
  <si>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</si>
  <si>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</si>
  <si>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</si>
  <si>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</si>
  <si>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</si>
  <si>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</si>
  <si>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</si>
  <si>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</si>
  <si>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</si>
  <si>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</si>
  <si>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</si>
  <si>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</si>
  <si>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</si>
  <si>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</si>
  <si>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</si>
  <si>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</si>
  <si>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</si>
  <si>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</si>
  <si>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</si>
  <si>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</si>
  <si>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</si>
  <si>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</si>
  <si>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</si>
  <si>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</si>
  <si>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</si>
  <si>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</si>
  <si>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</si>
  <si>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</si>
  <si>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</si>
  <si>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</si>
  <si>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</si>
  <si>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</si>
  <si>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</si>
  <si>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</si>
  <si>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</si>
  <si>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</si>
  <si>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</si>
  <si>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</si>
  <si>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</si>
  <si>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</si>
  <si>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</si>
  <si>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</si>
  <si>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</si>
  <si>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</si>
  <si>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</si>
  <si>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</si>
  <si>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</si>
  <si>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</si>
  <si>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</si>
  <si>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</si>
  <si>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</si>
  <si>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</si>
  <si>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</si>
  <si>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</si>
  <si>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</si>
  <si>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</si>
  <si>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</si>
  <si>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</si>
  <si>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</si>
  <si>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</si>
  <si>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</si>
  <si>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</si>
  <si>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</si>
  <si>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</si>
  <si>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</si>
  <si>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</si>
  <si>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</si>
  <si>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</si>
  <si>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</si>
  <si>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</si>
  <si>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</si>
  <si>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</si>
  <si>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</si>
  <si>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</si>
  <si>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</si>
  <si>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</si>
  <si>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</si>
  <si>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</si>
  <si>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</si>
  <si>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</si>
  <si>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</si>
  <si>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</si>
  <si>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</si>
  <si>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</si>
  <si>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</si>
  <si>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</si>
  <si>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</si>
  <si>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</si>
  <si>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</si>
  <si>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</si>
  <si>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</si>
  <si>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</si>
  <si>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</si>
  <si>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</si>
  <si>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</si>
  <si>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</si>
  <si>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</si>
  <si>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</si>
  <si>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</si>
  <si>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</si>
  <si>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</si>
  <si>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</si>
  <si>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</si>
  <si>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</si>
  <si>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</si>
  <si>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</si>
  <si>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</si>
  <si>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</si>
  <si>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</si>
  <si>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</si>
  <si>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</si>
  <si>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</si>
  <si>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</si>
  <si>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</si>
  <si>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</si>
  <si>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</si>
  <si>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</si>
  <si>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</si>
  <si>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</si>
  <si>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</si>
  <si>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</si>
  <si>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</si>
  <si>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</si>
  <si>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</si>
  <si>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</si>
  <si>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</si>
  <si>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</si>
  <si>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</si>
  <si>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</si>
  <si>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</si>
  <si>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</si>
  <si>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</si>
  <si>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</si>
  <si>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</si>
  <si>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</si>
  <si>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</si>
  <si>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</si>
  <si>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</si>
  <si>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</si>
  <si>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</si>
  <si>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</si>
  <si>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</si>
  <si>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</si>
  <si>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</si>
  <si>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</si>
  <si>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</si>
  <si>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</si>
  <si>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</si>
  <si>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</si>
  <si>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</si>
  <si>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</si>
  <si>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</si>
  <si>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</si>
  <si>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</si>
  <si>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</si>
  <si>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</si>
  <si>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</si>
  <si>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</si>
  <si>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</si>
  <si>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</si>
  <si>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</si>
  <si>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</si>
  <si>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</si>
  <si>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</si>
  <si>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</si>
  <si>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</si>
  <si>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</si>
  <si>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</si>
  <si>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</si>
  <si>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</si>
  <si>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</si>
  <si>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</si>
  <si>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</si>
  <si>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</si>
  <si>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</si>
  <si>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</si>
  <si>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</si>
  <si>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</si>
  <si>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</si>
  <si>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</si>
  <si>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</si>
  <si>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</si>
  <si>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</si>
  <si>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</si>
  <si>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</si>
  <si>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</si>
  <si>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</si>
  <si>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</si>
  <si>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</si>
  <si>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</si>
  <si>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</si>
  <si>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</si>
  <si>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</si>
  <si>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</si>
  <si>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</si>
  <si>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</si>
  <si>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</si>
  <si>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</si>
  <si>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</si>
  <si>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</si>
  <si>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</si>
  <si>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</si>
  <si>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</si>
  <si>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</si>
  <si>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</si>
  <si>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</si>
  <si>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</si>
  <si>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</si>
  <si>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</si>
  <si>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</si>
  <si>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</si>
  <si>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</si>
  <si>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</si>
  <si>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</si>
  <si>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</si>
  <si>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</si>
  <si>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</si>
  <si>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</si>
  <si>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</si>
  <si>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</si>
  <si>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</si>
  <si>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</si>
  <si>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</si>
  <si>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</si>
  <si>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</si>
  <si>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</si>
  <si>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</si>
  <si>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</si>
  <si>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</si>
  <si>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</si>
  <si>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</si>
  <si>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</si>
  <si>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</si>
  <si>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</si>
  <si>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</si>
  <si>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</si>
  <si>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</si>
  <si>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</si>
  <si>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</si>
  <si>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</si>
  <si>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</si>
  <si>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</si>
  <si>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</si>
  <si>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</si>
  <si>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</si>
  <si>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</si>
  <si>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</si>
  <si>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</si>
  <si>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</si>
  <si>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</si>
  <si>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</si>
  <si>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</si>
  <si>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</si>
  <si>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</si>
  <si>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</si>
  <si>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</si>
  <si>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</si>
  <si>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</si>
  <si>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</si>
  <si>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</si>
  <si>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</si>
  <si>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</si>
  <si>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</si>
  <si>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</si>
  <si>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</si>
  <si>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</si>
  <si>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</si>
  <si>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</si>
  <si>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</si>
  <si>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</si>
  <si>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</si>
  <si>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</si>
  <si>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</si>
  <si>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</si>
  <si>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</si>
  <si>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</si>
  <si>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</si>
  <si>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</si>
  <si>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</si>
  <si>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</si>
  <si>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</si>
  <si>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</si>
  <si>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</si>
  <si>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</si>
  <si>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</si>
  <si>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</si>
  <si>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</si>
  <si>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</si>
  <si>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</si>
  <si>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</si>
  <si>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</si>
  <si>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</si>
  <si>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</si>
  <si>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</si>
  <si>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</si>
  <si>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</si>
  <si>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</si>
  <si>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</si>
  <si>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</si>
  <si>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</si>
  <si>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</si>
  <si>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</si>
  <si>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</si>
  <si>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</si>
  <si>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</si>
  <si>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</si>
  <si>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</si>
  <si>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</si>
  <si>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</si>
  <si>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</si>
  <si>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</si>
  <si>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</si>
  <si>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</si>
  <si>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</si>
  <si>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</si>
  <si>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</si>
  <si>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</si>
  <si>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</si>
  <si>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</si>
  <si>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</si>
  <si>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</si>
  <si>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</si>
  <si>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</si>
  <si>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</si>
  <si>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</si>
  <si>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</si>
  <si>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</si>
  <si>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</si>
  <si>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</si>
  <si>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</si>
  <si>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</si>
  <si>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</si>
  <si>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</si>
  <si>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</si>
  <si>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</si>
  <si>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</si>
  <si>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</si>
  <si>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</si>
  <si>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</si>
  <si>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</si>
  <si>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</si>
  <si>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</si>
  <si>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</si>
  <si>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</si>
  <si>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</si>
  <si>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</si>
  <si>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</si>
  <si>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03.1.03.70890</t>
  </si>
  <si>
    <t>03.1.02.70850</t>
  </si>
  <si>
    <t>11.1.01.75900</t>
  </si>
  <si>
    <t>24.1.01.12440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</si>
  <si>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</si>
  <si>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</si>
  <si>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</si>
  <si>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</si>
  <si>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</si>
  <si>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Муниципальная целевая программа «Газификация и модернизации жилищно-коммунального хозяйства Гаврилов-Ямского района»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</si>
  <si>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</si>
  <si>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</si>
  <si>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</si>
  <si>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</si>
  <si>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</si>
  <si>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Уточненный план на 2019 год                    (руб.)</t>
  </si>
  <si>
    <t>Реализация мероприятий по отлову, временной изоляции</t>
  </si>
  <si>
    <t>24.2.02.72560</t>
  </si>
  <si>
    <t>14.1.01.75260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</si>
  <si>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</si>
  <si>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</si>
  <si>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</si>
  <si>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</si>
  <si>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</si>
  <si>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</si>
  <si>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</si>
  <si>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Обеспечение деятельности муниципального учреждения культуры "Дом Культуры"</t>
  </si>
  <si>
    <t>11.1.01.12130</t>
  </si>
  <si>
    <t>11.1.01.75350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</si>
  <si>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</si>
  <si>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</si>
  <si>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</si>
  <si>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</si>
  <si>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02.2.01.75350</t>
  </si>
  <si>
    <t>02.1.01.15350</t>
  </si>
  <si>
    <t>02.2.01.15350</t>
  </si>
  <si>
    <t>11.1.01.15350</t>
  </si>
  <si>
    <t>Мероприятия на реализацию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</si>
  <si>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</si>
  <si>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02.1.E2.00000</t>
  </si>
  <si>
    <t>02.1.E2.50970</t>
  </si>
  <si>
    <t>Муниципальная целевая программа «Молодежь»</t>
  </si>
  <si>
    <t>Расходы на обеспечение трудоустройства несовершеннолетних граждан на временные рабочие места</t>
  </si>
  <si>
    <t>02.2.01.16150</t>
  </si>
  <si>
    <t>02.2.01.76150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</si>
  <si>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</si>
  <si>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</si>
  <si>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</si>
  <si>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02.3.01.74880</t>
  </si>
  <si>
    <t>02.3.02.74880</t>
  </si>
  <si>
    <t>Мероприятия по строительству центра развития детского творчества</t>
  </si>
  <si>
    <t>Расходы на строительство центра развития детского творчества</t>
  </si>
  <si>
    <t>Строительство центра развития детского творчества</t>
  </si>
  <si>
    <t>02.4.00.00000</t>
  </si>
  <si>
    <t>02.4.01.00000</t>
  </si>
  <si>
    <t>02.4.01.10030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</si>
  <si>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</si>
  <si>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</si>
  <si>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Развитие  сети  физкультурно-оздоровительных  объектов</t>
  </si>
  <si>
    <t>Строительство малой спортивной площадки для сдачи норм ГТО</t>
  </si>
  <si>
    <t>13.1.07.00000</t>
  </si>
  <si>
    <t>13.1.07.12220</t>
  </si>
  <si>
    <t>МП ""Актуализация градостроительной документации Гаврилов-Ямского муниципального района на 2019-2021 годы"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</si>
  <si>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</si>
  <si>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</si>
  <si>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</si>
  <si>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05.0.00.00000</t>
  </si>
  <si>
    <t>05.1.00.00000</t>
  </si>
  <si>
    <t>05.1.01.00000</t>
  </si>
  <si>
    <t>05.1.01.11280</t>
  </si>
  <si>
    <t>05.1.01.71280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</si>
  <si>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</si>
  <si>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</si>
  <si>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</si>
  <si>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Мероприятия на реализацию регионального проекта "Старшее поколение"</t>
  </si>
  <si>
    <t>03.1.P1.00000</t>
  </si>
  <si>
    <t>03.1.P1.50840</t>
  </si>
  <si>
    <t>03.1.P1.55730</t>
  </si>
  <si>
    <t>03.1.P3.00000</t>
  </si>
  <si>
    <t>03.1.P3.52930</t>
  </si>
  <si>
    <t>03.4.03.12290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</si>
  <si>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возникабщих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</si>
  <si>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</si>
  <si>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</si>
  <si>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</si>
  <si>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</si>
  <si>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</si>
  <si>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</si>
  <si>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</si>
  <si>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</si>
  <si>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14.7.00.00000</t>
  </si>
  <si>
    <t>14.7.08.00000</t>
  </si>
  <si>
    <t>14.7.08.75880</t>
  </si>
  <si>
    <t>Организация и проведение мероприятий профилактической направленности</t>
  </si>
  <si>
    <t>13.1.09.00000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</si>
  <si>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</si>
  <si>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</si>
  <si>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Процент исполнения</t>
  </si>
  <si>
    <t>Исполнение ведомственной  структуры расходов бюджета муниципального района за 2019 год</t>
  </si>
  <si>
    <t>Исполнено за 2019 год                    (руб.)</t>
  </si>
  <si>
    <t>Приложение 3</t>
  </si>
  <si>
    <t xml:space="preserve">от   23.04.2020    № 39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</si>
</sst>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/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Border="1" applyAlignment="1">
      <alignment horizontal="justify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0" fontId="6" fillId="2" borderId="0" xfId="0" applyFont="1" applyFill="1" applyBorder="1"/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Border="1" applyAlignment="1"/>
    <xf numFmtId="0" fontId="10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2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9" xfId="0" applyFont="1" applyBorder="1" applyAlignment="1"/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7" fillId="0" borderId="10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17" fillId="0" borderId="13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3" fontId="2" fillId="2" borderId="1" xfId="1" applyNumberFormat="1" applyFont="1" applyFill="1" applyBorder="1" applyAlignment="1" applyProtection="1">
      <alignment horizontal="right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4" fillId="2" borderId="1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10" xfId="1" applyNumberFormat="1" applyFont="1" applyFill="1" applyBorder="1" applyAlignment="1" applyProtection="1">
      <alignment horizontal="left" wrapText="1"/>
      <protection hidden="1"/>
    </xf>
    <xf numFmtId="0" fontId="4" fillId="0" borderId="1" xfId="1" applyNumberFormat="1" applyFont="1" applyFill="1" applyBorder="1" applyAlignment="1" applyProtection="1">
      <alignment horizontal="left" wrapText="1"/>
      <protection hidden="1"/>
    </xf>
    <xf numFmtId="0" fontId="4" fillId="0" borderId="10" xfId="1" applyNumberFormat="1" applyFont="1" applyFill="1" applyBorder="1" applyAlignment="1" applyProtection="1">
      <alignment horizontal="left" wrapText="1"/>
      <protection hidden="1"/>
    </xf>
    <xf numFmtId="0" fontId="3" fillId="0" borderId="3" xfId="1" applyNumberFormat="1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 applyProtection="1">
      <alignment horizontal="left" wrapText="1"/>
      <protection hidden="1"/>
    </xf>
    <xf numFmtId="0" fontId="2" fillId="0" borderId="3" xfId="1" applyNumberFormat="1" applyFont="1" applyFill="1" applyBorder="1" applyAlignment="1" applyProtection="1">
      <alignment horizontal="left" wrapText="1"/>
      <protection hidden="1"/>
    </xf>
    <xf numFmtId="0" fontId="4" fillId="0" borderId="3" xfId="1" applyNumberFormat="1" applyFont="1" applyFill="1" applyBorder="1" applyAlignment="1" applyProtection="1">
      <alignment horizontal="left" wrapText="1"/>
      <protection hidden="1"/>
    </xf>
    <xf numFmtId="0" fontId="3" fillId="0" borderId="6" xfId="1" applyNumberFormat="1" applyFont="1" applyFill="1" applyBorder="1" applyAlignment="1" applyProtection="1">
      <alignment horizontal="left" wrapText="1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left" wrapText="1"/>
      <protection hidden="1"/>
    </xf>
    <xf numFmtId="0" fontId="11" fillId="0" borderId="9" xfId="0" applyFont="1" applyBorder="1" applyAlignment="1"/>
    <xf numFmtId="0" fontId="6" fillId="0" borderId="1" xfId="0" applyFont="1" applyBorder="1" applyAlignment="1"/>
    <xf numFmtId="1" fontId="15" fillId="0" borderId="13" xfId="0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" fontId="15" fillId="0" borderId="10" xfId="0" applyNumberFormat="1" applyFont="1" applyFill="1" applyBorder="1" applyAlignment="1">
      <alignment horizontal="center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5"/>
  <sheetViews>
    <sheetView showGridLines="0" tabSelected="1" view="pageBreakPreview" zoomScaleNormal="100" zoomScaleSheetLayoutView="100" workbookViewId="0">
      <selection activeCell="B5" sqref="B5:M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3.7109375" style="5" customWidth="1"/>
    <col min="8" max="8" width="5.28515625" style="5" customWidth="1"/>
    <col min="9" max="9" width="14.28515625" style="5" customWidth="1"/>
    <col min="10" max="10" width="5" style="5" customWidth="1"/>
    <col min="11" max="11" width="14.28515625" style="5" customWidth="1"/>
    <col min="12" max="12" width="15.85546875" style="5" customWidth="1"/>
    <col min="13" max="13" width="6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 x14ac:dyDescent="0.25">
      <c r="A1" s="2"/>
      <c r="B1" s="2"/>
      <c r="C1" s="2"/>
      <c r="D1" s="2"/>
      <c r="E1" s="2"/>
      <c r="F1" s="2"/>
      <c r="G1" s="2"/>
      <c r="H1" s="2"/>
      <c r="I1" s="369" t="s">
        <v>486</v>
      </c>
      <c r="J1" s="369"/>
      <c r="K1" s="369"/>
      <c r="L1" s="369"/>
      <c r="M1" s="369"/>
      <c r="N1" s="69"/>
    </row>
    <row r="2" spans="1:14" ht="15.6" customHeight="1" x14ac:dyDescent="0.25">
      <c r="A2" s="2"/>
      <c r="B2" s="2"/>
      <c r="C2" s="2"/>
      <c r="D2" s="2"/>
      <c r="E2" s="2"/>
      <c r="F2" s="2"/>
      <c r="G2" s="373" t="s">
        <v>317</v>
      </c>
      <c r="H2" s="373"/>
      <c r="I2" s="373"/>
      <c r="J2" s="373"/>
      <c r="K2" s="373"/>
      <c r="L2" s="373"/>
      <c r="M2" s="373"/>
      <c r="N2" s="70"/>
    </row>
    <row r="3" spans="1:14" ht="15.6" customHeight="1" x14ac:dyDescent="0.25">
      <c r="A3" s="2"/>
      <c r="B3" s="2"/>
      <c r="C3" s="2"/>
      <c r="D3" s="2"/>
      <c r="E3" s="2"/>
      <c r="F3" s="2"/>
      <c r="G3" s="2"/>
      <c r="H3" s="2"/>
      <c r="I3" s="369" t="s">
        <v>487</v>
      </c>
      <c r="J3" s="369"/>
      <c r="K3" s="369"/>
      <c r="L3" s="369"/>
      <c r="M3" s="369"/>
      <c r="N3" s="69"/>
    </row>
    <row r="4" spans="1:14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 x14ac:dyDescent="0.25">
      <c r="A5" s="2"/>
      <c r="B5" s="370" t="s">
        <v>484</v>
      </c>
      <c r="C5" s="370"/>
      <c r="D5" s="370"/>
      <c r="E5" s="370"/>
      <c r="F5" s="370"/>
      <c r="G5" s="370"/>
      <c r="H5" s="370"/>
      <c r="I5" s="370"/>
      <c r="J5" s="370"/>
      <c r="K5" s="370"/>
      <c r="L5" s="370"/>
      <c r="M5" s="370"/>
      <c r="N5" s="73"/>
    </row>
    <row r="6" spans="1:14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90" x14ac:dyDescent="0.25">
      <c r="A8" s="2"/>
      <c r="B8" s="3"/>
      <c r="C8" s="3"/>
      <c r="D8" s="3"/>
      <c r="E8" s="4"/>
      <c r="F8" s="4"/>
      <c r="G8" s="116" t="s">
        <v>39</v>
      </c>
      <c r="H8" s="116" t="s">
        <v>248</v>
      </c>
      <c r="I8" s="116" t="s">
        <v>38</v>
      </c>
      <c r="J8" s="116" t="s">
        <v>37</v>
      </c>
      <c r="K8" s="116" t="s">
        <v>401</v>
      </c>
      <c r="L8" s="116" t="s">
        <v>485</v>
      </c>
      <c r="M8" s="116" t="s">
        <v>483</v>
      </c>
      <c r="N8" s="54"/>
    </row>
    <row r="9" spans="1:14" ht="47.25" x14ac:dyDescent="0.25">
      <c r="A9" s="2"/>
      <c r="B9" s="74"/>
      <c r="C9" s="74"/>
      <c r="D9" s="74"/>
      <c r="E9" s="75"/>
      <c r="F9" s="75"/>
      <c r="G9" s="107" t="s">
        <v>250</v>
      </c>
      <c r="H9" s="340">
        <v>850</v>
      </c>
      <c r="I9" s="40"/>
      <c r="J9" s="40"/>
      <c r="K9" s="276">
        <f>SUM(K10+K15+K29+K40+K45+K62)</f>
        <v>38245251</v>
      </c>
      <c r="L9" s="276">
        <f>SUM(L10+L15+L29+L40+L45+L62)</f>
        <v>38032130</v>
      </c>
      <c r="M9" s="315">
        <f t="shared" ref="M9:M81" si="0">L9/K9%</f>
        <v>99.44275172883556</v>
      </c>
      <c r="N9" s="54"/>
    </row>
    <row r="10" spans="1:14" ht="63" x14ac:dyDescent="0.25">
      <c r="A10" s="2"/>
      <c r="B10" s="74"/>
      <c r="C10" s="74"/>
      <c r="D10" s="74"/>
      <c r="E10" s="75"/>
      <c r="F10" s="75"/>
      <c r="G10" s="36" t="s">
        <v>54</v>
      </c>
      <c r="H10" s="341"/>
      <c r="I10" s="78" t="s">
        <v>118</v>
      </c>
      <c r="J10" s="37" t="s">
        <v>0</v>
      </c>
      <c r="K10" s="276">
        <f t="shared" ref="K10:L10" si="1">SUM(K11)</f>
        <v>10000</v>
      </c>
      <c r="L10" s="276">
        <f t="shared" si="1"/>
        <v>10000</v>
      </c>
      <c r="M10" s="315">
        <f t="shared" si="0"/>
        <v>100</v>
      </c>
      <c r="N10" s="54"/>
    </row>
    <row r="11" spans="1:14" ht="93" customHeight="1" x14ac:dyDescent="0.25">
      <c r="A11" s="2"/>
      <c r="B11" s="74"/>
      <c r="C11" s="74"/>
      <c r="D11" s="74"/>
      <c r="E11" s="75"/>
      <c r="F11" s="75"/>
      <c r="G11" s="151" t="s">
        <v>269</v>
      </c>
      <c r="H11" s="32"/>
      <c r="I11" s="82" t="s">
        <v>149</v>
      </c>
      <c r="J11" s="261"/>
      <c r="K11" s="258">
        <f t="shared" ref="K11:L13" si="2">SUM(K12)</f>
        <v>10000</v>
      </c>
      <c r="L11" s="258">
        <f t="shared" si="2"/>
        <v>10000</v>
      </c>
      <c r="M11" s="316">
        <f t="shared" si="0"/>
        <v>100</v>
      </c>
      <c r="N11" s="54"/>
    </row>
    <row r="12" spans="1:14" ht="237" customHeight="1" x14ac:dyDescent="0.25">
      <c r="A12" s="2"/>
      <c r="B12" s="74"/>
      <c r="C12" s="74"/>
      <c r="D12" s="74"/>
      <c r="E12" s="75"/>
      <c r="F12" s="75"/>
      <c r="G12" s="151" t="s">
        <v>150</v>
      </c>
      <c r="H12" s="65"/>
      <c r="I12" s="82" t="s">
        <v>151</v>
      </c>
      <c r="J12" s="263"/>
      <c r="K12" s="258">
        <f t="shared" si="2"/>
        <v>10000</v>
      </c>
      <c r="L12" s="258">
        <f t="shared" si="2"/>
        <v>10000</v>
      </c>
      <c r="M12" s="316">
        <f t="shared" si="0"/>
        <v>100</v>
      </c>
      <c r="N12" s="54"/>
    </row>
    <row r="13" spans="1:14" ht="110.25" customHeight="1" x14ac:dyDescent="0.25">
      <c r="A13" s="2"/>
      <c r="B13" s="74"/>
      <c r="C13" s="74"/>
      <c r="D13" s="74"/>
      <c r="E13" s="75"/>
      <c r="F13" s="75"/>
      <c r="G13" s="153" t="s">
        <v>270</v>
      </c>
      <c r="H13" s="63"/>
      <c r="I13" s="83" t="s">
        <v>152</v>
      </c>
      <c r="J13" s="263"/>
      <c r="K13" s="256">
        <f t="shared" si="2"/>
        <v>10000</v>
      </c>
      <c r="L13" s="256">
        <f t="shared" si="2"/>
        <v>10000</v>
      </c>
      <c r="M13" s="317">
        <f t="shared" si="0"/>
        <v>100</v>
      </c>
      <c r="N13" s="54"/>
    </row>
    <row r="14" spans="1:14" ht="47.25" x14ac:dyDescent="0.25">
      <c r="A14" s="2"/>
      <c r="B14" s="74"/>
      <c r="C14" s="74"/>
      <c r="D14" s="74"/>
      <c r="E14" s="75"/>
      <c r="F14" s="75"/>
      <c r="G14" s="26" t="s">
        <v>2</v>
      </c>
      <c r="H14" s="342"/>
      <c r="I14" s="84"/>
      <c r="J14" s="263">
        <v>200</v>
      </c>
      <c r="K14" s="256">
        <v>10000</v>
      </c>
      <c r="L14" s="256">
        <v>10000</v>
      </c>
      <c r="M14" s="317">
        <f t="shared" si="0"/>
        <v>100</v>
      </c>
      <c r="N14" s="54"/>
    </row>
    <row r="15" spans="1:14" ht="78.75" x14ac:dyDescent="0.25">
      <c r="A15" s="2"/>
      <c r="B15" s="74"/>
      <c r="C15" s="74"/>
      <c r="D15" s="74"/>
      <c r="E15" s="75"/>
      <c r="F15" s="75"/>
      <c r="G15" s="154" t="s">
        <v>56</v>
      </c>
      <c r="H15" s="41"/>
      <c r="I15" s="314" t="s">
        <v>159</v>
      </c>
      <c r="J15" s="291" t="s">
        <v>0</v>
      </c>
      <c r="K15" s="276">
        <f>SUM(K16+K25)</f>
        <v>11309662</v>
      </c>
      <c r="L15" s="276">
        <f>SUM(L16+L25)</f>
        <v>11191802</v>
      </c>
      <c r="M15" s="320">
        <f t="shared" si="0"/>
        <v>98.957882207266678</v>
      </c>
      <c r="N15" s="54"/>
    </row>
    <row r="16" spans="1:14" ht="94.5" x14ac:dyDescent="0.25">
      <c r="A16" s="2"/>
      <c r="B16" s="74"/>
      <c r="C16" s="74"/>
      <c r="D16" s="74"/>
      <c r="E16" s="75"/>
      <c r="F16" s="75"/>
      <c r="G16" s="31" t="s">
        <v>271</v>
      </c>
      <c r="H16" s="343"/>
      <c r="I16" s="309" t="s">
        <v>160</v>
      </c>
      <c r="J16" s="308" t="s">
        <v>0</v>
      </c>
      <c r="K16" s="258">
        <f>SUM(K17+K20)</f>
        <v>11146686</v>
      </c>
      <c r="L16" s="258">
        <f>SUM(L17+L20)</f>
        <v>11140603</v>
      </c>
      <c r="M16" s="321">
        <f t="shared" si="0"/>
        <v>99.945427726231813</v>
      </c>
      <c r="N16" s="54"/>
    </row>
    <row r="17" spans="1:14" ht="126" x14ac:dyDescent="0.25">
      <c r="A17" s="2"/>
      <c r="B17" s="74"/>
      <c r="C17" s="74"/>
      <c r="D17" s="74"/>
      <c r="E17" s="75"/>
      <c r="F17" s="75"/>
      <c r="G17" s="31" t="s">
        <v>161</v>
      </c>
      <c r="H17" s="343"/>
      <c r="I17" s="143" t="s">
        <v>162</v>
      </c>
      <c r="J17" s="308"/>
      <c r="K17" s="258">
        <f>SUM(K18)</f>
        <v>93328</v>
      </c>
      <c r="L17" s="258">
        <f>SUM(L18)</f>
        <v>93328</v>
      </c>
      <c r="M17" s="321">
        <f t="shared" si="0"/>
        <v>100</v>
      </c>
      <c r="N17" s="54"/>
    </row>
    <row r="18" spans="1:14" ht="78.75" x14ac:dyDescent="0.25">
      <c r="A18" s="2"/>
      <c r="B18" s="74"/>
      <c r="C18" s="74"/>
      <c r="D18" s="74"/>
      <c r="E18" s="75"/>
      <c r="F18" s="75"/>
      <c r="G18" s="155" t="s">
        <v>41</v>
      </c>
      <c r="H18" s="25"/>
      <c r="I18" s="298" t="s">
        <v>163</v>
      </c>
      <c r="J18" s="263"/>
      <c r="K18" s="256">
        <f>SUM(K19)</f>
        <v>93328</v>
      </c>
      <c r="L18" s="256">
        <f>SUM(L19)</f>
        <v>93328</v>
      </c>
      <c r="M18" s="318">
        <f t="shared" si="0"/>
        <v>100</v>
      </c>
      <c r="N18" s="54"/>
    </row>
    <row r="19" spans="1:14" ht="47.25" x14ac:dyDescent="0.25">
      <c r="A19" s="2"/>
      <c r="B19" s="74"/>
      <c r="C19" s="74"/>
      <c r="D19" s="74"/>
      <c r="E19" s="75"/>
      <c r="F19" s="75"/>
      <c r="G19" s="26" t="s">
        <v>2</v>
      </c>
      <c r="H19" s="342"/>
      <c r="I19" s="298"/>
      <c r="J19" s="263">
        <v>200</v>
      </c>
      <c r="K19" s="256">
        <v>93328</v>
      </c>
      <c r="L19" s="256">
        <v>93328</v>
      </c>
      <c r="M19" s="318">
        <f t="shared" si="0"/>
        <v>100</v>
      </c>
      <c r="N19" s="54"/>
    </row>
    <row r="20" spans="1:14" ht="126" x14ac:dyDescent="0.25">
      <c r="A20" s="2"/>
      <c r="B20" s="74"/>
      <c r="C20" s="74"/>
      <c r="D20" s="74"/>
      <c r="E20" s="75"/>
      <c r="F20" s="75"/>
      <c r="G20" s="80" t="s">
        <v>164</v>
      </c>
      <c r="H20" s="344"/>
      <c r="I20" s="310" t="s">
        <v>311</v>
      </c>
      <c r="J20" s="261"/>
      <c r="K20" s="258">
        <f>SUM(K21)</f>
        <v>11053358</v>
      </c>
      <c r="L20" s="258">
        <f>SUM(L21)</f>
        <v>11047275</v>
      </c>
      <c r="M20" s="321">
        <f t="shared" si="0"/>
        <v>99.944966950315006</v>
      </c>
      <c r="N20" s="54"/>
    </row>
    <row r="21" spans="1:14" ht="63" x14ac:dyDescent="0.25">
      <c r="A21" s="2"/>
      <c r="B21" s="74"/>
      <c r="C21" s="74"/>
      <c r="D21" s="74"/>
      <c r="E21" s="75"/>
      <c r="F21" s="75"/>
      <c r="G21" s="26" t="s">
        <v>57</v>
      </c>
      <c r="H21" s="345"/>
      <c r="I21" s="311" t="s">
        <v>165</v>
      </c>
      <c r="J21" s="263"/>
      <c r="K21" s="256">
        <f>SUM(K22:K24)</f>
        <v>11053358</v>
      </c>
      <c r="L21" s="256">
        <f>SUM(L22:L24)</f>
        <v>11047275</v>
      </c>
      <c r="M21" s="323">
        <f t="shared" si="0"/>
        <v>99.944966950315006</v>
      </c>
      <c r="N21" s="54"/>
    </row>
    <row r="22" spans="1:14" ht="128.25" customHeight="1" x14ac:dyDescent="0.25">
      <c r="A22" s="2"/>
      <c r="B22" s="74"/>
      <c r="C22" s="74"/>
      <c r="D22" s="74"/>
      <c r="E22" s="75"/>
      <c r="F22" s="75"/>
      <c r="G22" s="27" t="s">
        <v>3</v>
      </c>
      <c r="H22" s="346"/>
      <c r="I22" s="311"/>
      <c r="J22" s="263">
        <v>100</v>
      </c>
      <c r="K22" s="256">
        <v>8042092</v>
      </c>
      <c r="L22" s="256">
        <v>8042092</v>
      </c>
      <c r="M22" s="318">
        <f t="shared" si="0"/>
        <v>100</v>
      </c>
      <c r="N22" s="54"/>
    </row>
    <row r="23" spans="1:14" ht="47.25" x14ac:dyDescent="0.25">
      <c r="A23" s="2"/>
      <c r="B23" s="74"/>
      <c r="C23" s="74"/>
      <c r="D23" s="74"/>
      <c r="E23" s="75"/>
      <c r="F23" s="75"/>
      <c r="G23" s="27" t="s">
        <v>2</v>
      </c>
      <c r="H23" s="346"/>
      <c r="I23" s="266" t="s">
        <v>0</v>
      </c>
      <c r="J23" s="263">
        <v>200</v>
      </c>
      <c r="K23" s="256">
        <v>2958872</v>
      </c>
      <c r="L23" s="256">
        <v>2952789</v>
      </c>
      <c r="M23" s="318">
        <f t="shared" si="0"/>
        <v>99.794414898650558</v>
      </c>
      <c r="N23" s="54"/>
    </row>
    <row r="24" spans="1:14" ht="15.75" x14ac:dyDescent="0.25">
      <c r="A24" s="2"/>
      <c r="B24" s="74"/>
      <c r="C24" s="74"/>
      <c r="D24" s="74"/>
      <c r="E24" s="75"/>
      <c r="F24" s="75"/>
      <c r="G24" s="27" t="s">
        <v>1</v>
      </c>
      <c r="H24" s="346"/>
      <c r="I24" s="266" t="s">
        <v>0</v>
      </c>
      <c r="J24" s="263">
        <v>800</v>
      </c>
      <c r="K24" s="256">
        <v>52394</v>
      </c>
      <c r="L24" s="256">
        <v>52394</v>
      </c>
      <c r="M24" s="318">
        <f t="shared" si="0"/>
        <v>99.999999999999986</v>
      </c>
      <c r="N24" s="54"/>
    </row>
    <row r="25" spans="1:14" ht="189" x14ac:dyDescent="0.25">
      <c r="A25" s="2"/>
      <c r="B25" s="74"/>
      <c r="C25" s="74"/>
      <c r="D25" s="74"/>
      <c r="E25" s="75"/>
      <c r="F25" s="75"/>
      <c r="G25" s="36" t="s">
        <v>467</v>
      </c>
      <c r="H25" s="346"/>
      <c r="I25" s="301" t="s">
        <v>470</v>
      </c>
      <c r="J25" s="261"/>
      <c r="K25" s="258">
        <f t="shared" ref="K25:L27" si="3">SUM(K26)</f>
        <v>162976</v>
      </c>
      <c r="L25" s="258">
        <f t="shared" si="3"/>
        <v>51199</v>
      </c>
      <c r="M25" s="325">
        <f t="shared" si="0"/>
        <v>31.415054977419988</v>
      </c>
      <c r="N25" s="54"/>
    </row>
    <row r="26" spans="1:14" ht="110.25" x14ac:dyDescent="0.25">
      <c r="A26" s="2"/>
      <c r="B26" s="74"/>
      <c r="C26" s="74"/>
      <c r="D26" s="74"/>
      <c r="E26" s="75"/>
      <c r="F26" s="75"/>
      <c r="G26" s="31" t="s">
        <v>468</v>
      </c>
      <c r="H26" s="346"/>
      <c r="I26" s="301" t="s">
        <v>471</v>
      </c>
      <c r="J26" s="261"/>
      <c r="K26" s="258">
        <f t="shared" si="3"/>
        <v>162976</v>
      </c>
      <c r="L26" s="258">
        <f t="shared" si="3"/>
        <v>51199</v>
      </c>
      <c r="M26" s="316">
        <f t="shared" si="0"/>
        <v>31.415054977419988</v>
      </c>
      <c r="N26" s="54"/>
    </row>
    <row r="27" spans="1:14" ht="47.25" x14ac:dyDescent="0.25">
      <c r="A27" s="2"/>
      <c r="B27" s="74"/>
      <c r="C27" s="74"/>
      <c r="D27" s="74"/>
      <c r="E27" s="75"/>
      <c r="F27" s="75"/>
      <c r="G27" s="27" t="s">
        <v>469</v>
      </c>
      <c r="H27" s="346"/>
      <c r="I27" s="302" t="s">
        <v>472</v>
      </c>
      <c r="J27" s="263"/>
      <c r="K27" s="256">
        <f t="shared" si="3"/>
        <v>162976</v>
      </c>
      <c r="L27" s="256">
        <f t="shared" si="3"/>
        <v>51199</v>
      </c>
      <c r="M27" s="317">
        <f t="shared" si="0"/>
        <v>31.415054977419988</v>
      </c>
      <c r="N27" s="54"/>
    </row>
    <row r="28" spans="1:14" ht="47.25" x14ac:dyDescent="0.25">
      <c r="A28" s="2"/>
      <c r="B28" s="74"/>
      <c r="C28" s="74"/>
      <c r="D28" s="74"/>
      <c r="E28" s="75"/>
      <c r="F28" s="75"/>
      <c r="G28" s="27" t="s">
        <v>2</v>
      </c>
      <c r="H28" s="346"/>
      <c r="I28" s="266" t="s">
        <v>0</v>
      </c>
      <c r="J28" s="263">
        <v>200</v>
      </c>
      <c r="K28" s="256">
        <v>162976</v>
      </c>
      <c r="L28" s="256">
        <v>51199</v>
      </c>
      <c r="M28" s="326">
        <f t="shared" si="0"/>
        <v>31.415054977419988</v>
      </c>
      <c r="N28" s="54"/>
    </row>
    <row r="29" spans="1:14" ht="78.75" x14ac:dyDescent="0.25">
      <c r="A29" s="2"/>
      <c r="B29" s="74"/>
      <c r="C29" s="74"/>
      <c r="D29" s="74"/>
      <c r="E29" s="75"/>
      <c r="F29" s="75"/>
      <c r="G29" s="36" t="s">
        <v>64</v>
      </c>
      <c r="H29" s="341"/>
      <c r="I29" s="87" t="s">
        <v>195</v>
      </c>
      <c r="J29" s="291" t="s">
        <v>0</v>
      </c>
      <c r="K29" s="276">
        <f>SUM(K30+K36)</f>
        <v>112606</v>
      </c>
      <c r="L29" s="276">
        <f>SUM(L30+L36)</f>
        <v>112606</v>
      </c>
      <c r="M29" s="320">
        <f t="shared" si="0"/>
        <v>100</v>
      </c>
      <c r="N29" s="54"/>
    </row>
    <row r="30" spans="1:14" ht="78.75" x14ac:dyDescent="0.25">
      <c r="A30" s="2"/>
      <c r="B30" s="74"/>
      <c r="C30" s="74"/>
      <c r="D30" s="74"/>
      <c r="E30" s="75"/>
      <c r="F30" s="75"/>
      <c r="G30" s="32" t="s">
        <v>272</v>
      </c>
      <c r="H30" s="32"/>
      <c r="I30" s="143" t="s">
        <v>196</v>
      </c>
      <c r="J30" s="261" t="s">
        <v>0</v>
      </c>
      <c r="K30" s="258">
        <f t="shared" ref="K30:L34" si="4">SUM(K31)</f>
        <v>82606</v>
      </c>
      <c r="L30" s="258">
        <f t="shared" si="4"/>
        <v>82606</v>
      </c>
      <c r="M30" s="321">
        <f t="shared" si="0"/>
        <v>100</v>
      </c>
      <c r="N30" s="54"/>
    </row>
    <row r="31" spans="1:14" ht="47.25" customHeight="1" x14ac:dyDescent="0.25">
      <c r="A31" s="2"/>
      <c r="B31" s="74"/>
      <c r="C31" s="74"/>
      <c r="D31" s="74"/>
      <c r="E31" s="75"/>
      <c r="F31" s="75"/>
      <c r="G31" s="66" t="s">
        <v>197</v>
      </c>
      <c r="H31" s="66"/>
      <c r="I31" s="221" t="s">
        <v>198</v>
      </c>
      <c r="J31" s="261"/>
      <c r="K31" s="258">
        <f>SUM(K32+K34)</f>
        <v>82606</v>
      </c>
      <c r="L31" s="258">
        <f>SUM(L32+L34)</f>
        <v>82606</v>
      </c>
      <c r="M31" s="321">
        <f t="shared" si="0"/>
        <v>100</v>
      </c>
      <c r="N31" s="54"/>
    </row>
    <row r="32" spans="1:14" ht="141.75" x14ac:dyDescent="0.25">
      <c r="A32" s="2"/>
      <c r="B32" s="74"/>
      <c r="C32" s="74"/>
      <c r="D32" s="74"/>
      <c r="E32" s="75"/>
      <c r="F32" s="75"/>
      <c r="G32" s="63" t="s">
        <v>349</v>
      </c>
      <c r="H32" s="63"/>
      <c r="I32" s="222" t="s">
        <v>357</v>
      </c>
      <c r="J32" s="263"/>
      <c r="K32" s="259">
        <f t="shared" si="4"/>
        <v>12000</v>
      </c>
      <c r="L32" s="259">
        <f t="shared" si="4"/>
        <v>12000</v>
      </c>
      <c r="M32" s="319">
        <f t="shared" si="0"/>
        <v>100</v>
      </c>
      <c r="N32" s="54"/>
    </row>
    <row r="33" spans="1:14" ht="15.75" x14ac:dyDescent="0.25">
      <c r="A33" s="2"/>
      <c r="B33" s="74"/>
      <c r="C33" s="74"/>
      <c r="D33" s="74"/>
      <c r="E33" s="75"/>
      <c r="F33" s="75"/>
      <c r="G33" s="27" t="s">
        <v>1</v>
      </c>
      <c r="H33" s="346"/>
      <c r="I33" s="109" t="s">
        <v>0</v>
      </c>
      <c r="J33" s="263">
        <v>800</v>
      </c>
      <c r="K33" s="38">
        <v>12000</v>
      </c>
      <c r="L33" s="38">
        <v>12000</v>
      </c>
      <c r="M33" s="318">
        <f t="shared" si="0"/>
        <v>100</v>
      </c>
      <c r="N33" s="54"/>
    </row>
    <row r="34" spans="1:14" ht="141.75" x14ac:dyDescent="0.25">
      <c r="A34" s="2"/>
      <c r="B34" s="74"/>
      <c r="C34" s="74"/>
      <c r="D34" s="74"/>
      <c r="E34" s="75"/>
      <c r="F34" s="75"/>
      <c r="G34" s="63" t="s">
        <v>349</v>
      </c>
      <c r="H34" s="346"/>
      <c r="I34" s="222" t="s">
        <v>358</v>
      </c>
      <c r="J34" s="261"/>
      <c r="K34" s="256">
        <f t="shared" si="4"/>
        <v>70606</v>
      </c>
      <c r="L34" s="256">
        <f t="shared" si="4"/>
        <v>70606</v>
      </c>
      <c r="M34" s="318">
        <f t="shared" si="0"/>
        <v>100.00000000000001</v>
      </c>
      <c r="N34" s="54"/>
    </row>
    <row r="35" spans="1:14" ht="15.75" x14ac:dyDescent="0.25">
      <c r="A35" s="2"/>
      <c r="B35" s="74"/>
      <c r="C35" s="74"/>
      <c r="D35" s="74"/>
      <c r="E35" s="75"/>
      <c r="F35" s="75"/>
      <c r="G35" s="27" t="s">
        <v>1</v>
      </c>
      <c r="H35" s="346"/>
      <c r="I35" s="109" t="s">
        <v>0</v>
      </c>
      <c r="J35" s="263">
        <v>800</v>
      </c>
      <c r="K35" s="256">
        <v>70606</v>
      </c>
      <c r="L35" s="256">
        <v>70606</v>
      </c>
      <c r="M35" s="318">
        <f t="shared" si="0"/>
        <v>100.00000000000001</v>
      </c>
      <c r="N35" s="54"/>
    </row>
    <row r="36" spans="1:14" ht="94.5" x14ac:dyDescent="0.25">
      <c r="A36" s="2"/>
      <c r="B36" s="74"/>
      <c r="C36" s="74"/>
      <c r="D36" s="74"/>
      <c r="E36" s="75"/>
      <c r="F36" s="75"/>
      <c r="G36" s="151" t="s">
        <v>273</v>
      </c>
      <c r="H36" s="32"/>
      <c r="I36" s="86" t="s">
        <v>199</v>
      </c>
      <c r="J36" s="261" t="s">
        <v>0</v>
      </c>
      <c r="K36" s="258">
        <f t="shared" ref="K36:L38" si="5">SUM(K37)</f>
        <v>30000</v>
      </c>
      <c r="L36" s="258">
        <f t="shared" si="5"/>
        <v>30000</v>
      </c>
      <c r="M36" s="321">
        <f t="shared" si="0"/>
        <v>100</v>
      </c>
      <c r="N36" s="54"/>
    </row>
    <row r="37" spans="1:14" ht="62.25" customHeight="1" x14ac:dyDescent="0.25">
      <c r="A37" s="2"/>
      <c r="B37" s="74"/>
      <c r="C37" s="74"/>
      <c r="D37" s="74"/>
      <c r="E37" s="75"/>
      <c r="F37" s="75"/>
      <c r="G37" s="151" t="s">
        <v>200</v>
      </c>
      <c r="H37" s="32"/>
      <c r="I37" s="86" t="s">
        <v>201</v>
      </c>
      <c r="J37" s="308"/>
      <c r="K37" s="258">
        <f t="shared" si="5"/>
        <v>30000</v>
      </c>
      <c r="L37" s="258">
        <f t="shared" si="5"/>
        <v>30000</v>
      </c>
      <c r="M37" s="325">
        <f t="shared" si="0"/>
        <v>100</v>
      </c>
      <c r="N37" s="54"/>
    </row>
    <row r="38" spans="1:14" ht="47.25" x14ac:dyDescent="0.25">
      <c r="A38" s="2"/>
      <c r="B38" s="74"/>
      <c r="C38" s="74"/>
      <c r="D38" s="74"/>
      <c r="E38" s="75"/>
      <c r="F38" s="75"/>
      <c r="G38" s="155" t="s">
        <v>65</v>
      </c>
      <c r="H38" s="25"/>
      <c r="I38" s="88" t="s">
        <v>202</v>
      </c>
      <c r="J38" s="263"/>
      <c r="K38" s="256">
        <f t="shared" si="5"/>
        <v>30000</v>
      </c>
      <c r="L38" s="256">
        <f t="shared" si="5"/>
        <v>30000</v>
      </c>
      <c r="M38" s="318">
        <f t="shared" si="0"/>
        <v>100</v>
      </c>
      <c r="N38" s="54"/>
    </row>
    <row r="39" spans="1:14" ht="47.25" x14ac:dyDescent="0.25">
      <c r="A39" s="2"/>
      <c r="B39" s="74"/>
      <c r="C39" s="74"/>
      <c r="D39" s="74"/>
      <c r="E39" s="75"/>
      <c r="F39" s="75"/>
      <c r="G39" s="27" t="s">
        <v>2</v>
      </c>
      <c r="H39" s="346"/>
      <c r="I39" s="79" t="s">
        <v>0</v>
      </c>
      <c r="J39" s="263">
        <v>200</v>
      </c>
      <c r="K39" s="256">
        <v>30000</v>
      </c>
      <c r="L39" s="256">
        <v>30000</v>
      </c>
      <c r="M39" s="319">
        <f t="shared" si="0"/>
        <v>100</v>
      </c>
      <c r="N39" s="54"/>
    </row>
    <row r="40" spans="1:14" ht="63" x14ac:dyDescent="0.25">
      <c r="A40" s="2"/>
      <c r="B40" s="74"/>
      <c r="C40" s="74"/>
      <c r="D40" s="74"/>
      <c r="E40" s="75"/>
      <c r="F40" s="75"/>
      <c r="G40" s="36" t="s">
        <v>66</v>
      </c>
      <c r="H40" s="347"/>
      <c r="I40" s="91" t="s">
        <v>203</v>
      </c>
      <c r="J40" s="291" t="s">
        <v>0</v>
      </c>
      <c r="K40" s="276">
        <f>SUM(K41)</f>
        <v>900000</v>
      </c>
      <c r="L40" s="276">
        <f>SUM(L41)</f>
        <v>900000</v>
      </c>
      <c r="M40" s="320">
        <f t="shared" si="0"/>
        <v>100</v>
      </c>
      <c r="N40" s="54"/>
    </row>
    <row r="41" spans="1:14" ht="78.75" x14ac:dyDescent="0.25">
      <c r="A41" s="2"/>
      <c r="B41" s="74"/>
      <c r="C41" s="74"/>
      <c r="D41" s="74"/>
      <c r="E41" s="75"/>
      <c r="F41" s="75"/>
      <c r="G41" s="151" t="s">
        <v>274</v>
      </c>
      <c r="H41" s="32"/>
      <c r="I41" s="82" t="s">
        <v>335</v>
      </c>
      <c r="J41" s="308" t="s">
        <v>0</v>
      </c>
      <c r="K41" s="258">
        <f>SUM(K43)</f>
        <v>900000</v>
      </c>
      <c r="L41" s="258">
        <f>SUM(L43)</f>
        <v>900000</v>
      </c>
      <c r="M41" s="321">
        <f t="shared" si="0"/>
        <v>100</v>
      </c>
      <c r="N41" s="54"/>
    </row>
    <row r="42" spans="1:14" ht="47.25" x14ac:dyDescent="0.25">
      <c r="A42" s="2"/>
      <c r="B42" s="74"/>
      <c r="C42" s="74"/>
      <c r="D42" s="74"/>
      <c r="E42" s="75"/>
      <c r="F42" s="75"/>
      <c r="G42" s="152" t="s">
        <v>204</v>
      </c>
      <c r="H42" s="52"/>
      <c r="I42" s="92" t="s">
        <v>336</v>
      </c>
      <c r="J42" s="308"/>
      <c r="K42" s="258">
        <f>SUM(K43)</f>
        <v>900000</v>
      </c>
      <c r="L42" s="258">
        <f>SUM(L43)</f>
        <v>900000</v>
      </c>
      <c r="M42" s="321">
        <f t="shared" si="0"/>
        <v>100</v>
      </c>
      <c r="N42" s="54"/>
    </row>
    <row r="43" spans="1:14" ht="47.25" x14ac:dyDescent="0.25">
      <c r="A43" s="2"/>
      <c r="B43" s="74"/>
      <c r="C43" s="74"/>
      <c r="D43" s="74"/>
      <c r="E43" s="75"/>
      <c r="F43" s="75"/>
      <c r="G43" s="153" t="s">
        <v>205</v>
      </c>
      <c r="H43" s="61"/>
      <c r="I43" s="90" t="s">
        <v>337</v>
      </c>
      <c r="J43" s="263" t="s">
        <v>0</v>
      </c>
      <c r="K43" s="256">
        <f>SUM(K44)</f>
        <v>900000</v>
      </c>
      <c r="L43" s="256">
        <f>SUM(L44)</f>
        <v>900000</v>
      </c>
      <c r="M43" s="318">
        <f t="shared" si="0"/>
        <v>100</v>
      </c>
      <c r="N43" s="54"/>
    </row>
    <row r="44" spans="1:14" ht="63" x14ac:dyDescent="0.25">
      <c r="A44" s="2"/>
      <c r="B44" s="74"/>
      <c r="C44" s="74"/>
      <c r="D44" s="74"/>
      <c r="E44" s="75"/>
      <c r="F44" s="75"/>
      <c r="G44" s="27" t="s">
        <v>4</v>
      </c>
      <c r="H44" s="346"/>
      <c r="I44" s="79" t="s">
        <v>0</v>
      </c>
      <c r="J44" s="263">
        <v>600</v>
      </c>
      <c r="K44" s="256">
        <v>900000</v>
      </c>
      <c r="L44" s="256">
        <v>900000</v>
      </c>
      <c r="M44" s="318">
        <f t="shared" si="0"/>
        <v>100</v>
      </c>
      <c r="N44" s="54"/>
    </row>
    <row r="45" spans="1:14" ht="63" x14ac:dyDescent="0.25">
      <c r="A45" s="2"/>
      <c r="B45" s="74"/>
      <c r="C45" s="74"/>
      <c r="D45" s="74"/>
      <c r="E45" s="75"/>
      <c r="F45" s="75"/>
      <c r="G45" s="36" t="s">
        <v>68</v>
      </c>
      <c r="H45" s="341"/>
      <c r="I45" s="78" t="s">
        <v>213</v>
      </c>
      <c r="J45" s="291" t="s">
        <v>0</v>
      </c>
      <c r="K45" s="276">
        <f>SUM(K46+K58)</f>
        <v>701275</v>
      </c>
      <c r="L45" s="276">
        <f>SUM(L46+L58)</f>
        <v>684754</v>
      </c>
      <c r="M45" s="320">
        <f t="shared" si="0"/>
        <v>97.644148158710919</v>
      </c>
      <c r="N45" s="54"/>
    </row>
    <row r="46" spans="1:14" ht="100.5" customHeight="1" x14ac:dyDescent="0.25">
      <c r="A46" s="2"/>
      <c r="B46" s="74"/>
      <c r="C46" s="74"/>
      <c r="D46" s="74"/>
      <c r="E46" s="75"/>
      <c r="F46" s="75"/>
      <c r="G46" s="31" t="s">
        <v>276</v>
      </c>
      <c r="H46" s="343"/>
      <c r="I46" s="108" t="s">
        <v>214</v>
      </c>
      <c r="J46" s="261" t="s">
        <v>0</v>
      </c>
      <c r="K46" s="258">
        <f>SUM(K47+K50)</f>
        <v>626930</v>
      </c>
      <c r="L46" s="258">
        <f>SUM(L47+L50)</f>
        <v>626930</v>
      </c>
      <c r="M46" s="321">
        <f t="shared" si="0"/>
        <v>100</v>
      </c>
      <c r="N46" s="54"/>
    </row>
    <row r="47" spans="1:14" ht="78.75" x14ac:dyDescent="0.25">
      <c r="A47" s="2"/>
      <c r="B47" s="74"/>
      <c r="C47" s="74"/>
      <c r="D47" s="74"/>
      <c r="E47" s="75"/>
      <c r="F47" s="75"/>
      <c r="G47" s="152" t="s">
        <v>259</v>
      </c>
      <c r="H47" s="66"/>
      <c r="I47" s="186" t="s">
        <v>215</v>
      </c>
      <c r="J47" s="308"/>
      <c r="K47" s="258">
        <f>SUM(K48)</f>
        <v>36000</v>
      </c>
      <c r="L47" s="258">
        <f>SUM(L48)</f>
        <v>36000</v>
      </c>
      <c r="M47" s="321">
        <f t="shared" si="0"/>
        <v>100</v>
      </c>
      <c r="N47" s="54"/>
    </row>
    <row r="48" spans="1:14" ht="63" x14ac:dyDescent="0.25">
      <c r="A48" s="2"/>
      <c r="B48" s="74"/>
      <c r="C48" s="74"/>
      <c r="D48" s="74"/>
      <c r="E48" s="75"/>
      <c r="F48" s="75"/>
      <c r="G48" s="26" t="s">
        <v>69</v>
      </c>
      <c r="H48" s="342"/>
      <c r="I48" s="112" t="s">
        <v>216</v>
      </c>
      <c r="J48" s="263" t="s">
        <v>0</v>
      </c>
      <c r="K48" s="256">
        <f>SUM(K49)</f>
        <v>36000</v>
      </c>
      <c r="L48" s="256">
        <f>SUM(L49)</f>
        <v>36000</v>
      </c>
      <c r="M48" s="318">
        <f t="shared" si="0"/>
        <v>100</v>
      </c>
      <c r="N48" s="54"/>
    </row>
    <row r="49" spans="1:14" ht="15.75" x14ac:dyDescent="0.25">
      <c r="A49" s="2"/>
      <c r="B49" s="74"/>
      <c r="C49" s="74"/>
      <c r="D49" s="74"/>
      <c r="E49" s="75"/>
      <c r="F49" s="75"/>
      <c r="G49" s="27" t="s">
        <v>1</v>
      </c>
      <c r="H49" s="302" t="s">
        <v>0</v>
      </c>
      <c r="I49" s="17" t="s">
        <v>0</v>
      </c>
      <c r="J49" s="263">
        <v>800</v>
      </c>
      <c r="K49" s="256">
        <v>36000</v>
      </c>
      <c r="L49" s="256">
        <v>36000</v>
      </c>
      <c r="M49" s="318">
        <f t="shared" si="0"/>
        <v>100</v>
      </c>
      <c r="N49" s="54"/>
    </row>
    <row r="50" spans="1:14" ht="78.75" x14ac:dyDescent="0.25">
      <c r="A50" s="2"/>
      <c r="B50" s="74"/>
      <c r="C50" s="74"/>
      <c r="D50" s="74"/>
      <c r="E50" s="75"/>
      <c r="F50" s="75"/>
      <c r="G50" s="151" t="s">
        <v>217</v>
      </c>
      <c r="H50" s="32"/>
      <c r="I50" s="186" t="s">
        <v>218</v>
      </c>
      <c r="J50" s="330"/>
      <c r="K50" s="258">
        <f>SUM(K54+K56+K51)</f>
        <v>590930</v>
      </c>
      <c r="L50" s="258">
        <f>SUM(L54+L56+L51)</f>
        <v>590930</v>
      </c>
      <c r="M50" s="321">
        <f t="shared" si="0"/>
        <v>100</v>
      </c>
      <c r="N50" s="54"/>
    </row>
    <row r="51" spans="1:14" ht="31.5" x14ac:dyDescent="0.25">
      <c r="A51" s="2"/>
      <c r="B51" s="74"/>
      <c r="C51" s="74"/>
      <c r="D51" s="74"/>
      <c r="E51" s="75"/>
      <c r="F51" s="75"/>
      <c r="G51" s="155" t="s">
        <v>338</v>
      </c>
      <c r="H51" s="32"/>
      <c r="I51" s="112" t="s">
        <v>339</v>
      </c>
      <c r="J51" s="330"/>
      <c r="K51" s="269">
        <f>SUM(K52+K53)</f>
        <v>84000</v>
      </c>
      <c r="L51" s="269">
        <f>SUM(L52+L53)</f>
        <v>84000</v>
      </c>
      <c r="M51" s="318">
        <f t="shared" si="0"/>
        <v>100</v>
      </c>
      <c r="N51" s="54"/>
    </row>
    <row r="52" spans="1:14" ht="47.25" x14ac:dyDescent="0.25">
      <c r="A52" s="2"/>
      <c r="B52" s="74"/>
      <c r="C52" s="74"/>
      <c r="D52" s="74"/>
      <c r="E52" s="75"/>
      <c r="F52" s="75"/>
      <c r="G52" s="27" t="s">
        <v>2</v>
      </c>
      <c r="H52" s="346"/>
      <c r="I52" s="109" t="s">
        <v>0</v>
      </c>
      <c r="J52" s="263">
        <v>200</v>
      </c>
      <c r="K52" s="256">
        <v>68500</v>
      </c>
      <c r="L52" s="256">
        <v>68500</v>
      </c>
      <c r="M52" s="318">
        <f t="shared" si="0"/>
        <v>100</v>
      </c>
      <c r="N52" s="54"/>
    </row>
    <row r="53" spans="1:14" ht="31.5" x14ac:dyDescent="0.25">
      <c r="A53" s="2"/>
      <c r="B53" s="74"/>
      <c r="C53" s="74"/>
      <c r="D53" s="74"/>
      <c r="E53" s="75"/>
      <c r="F53" s="75"/>
      <c r="G53" s="27" t="s">
        <v>5</v>
      </c>
      <c r="H53" s="346"/>
      <c r="I53" s="98"/>
      <c r="J53" s="263">
        <v>300</v>
      </c>
      <c r="K53" s="256">
        <v>15500</v>
      </c>
      <c r="L53" s="256">
        <v>15500</v>
      </c>
      <c r="M53" s="318">
        <f t="shared" si="0"/>
        <v>100</v>
      </c>
      <c r="N53" s="54"/>
    </row>
    <row r="54" spans="1:14" ht="78.75" customHeight="1" x14ac:dyDescent="0.25">
      <c r="A54" s="2"/>
      <c r="B54" s="74"/>
      <c r="C54" s="74"/>
      <c r="D54" s="74"/>
      <c r="E54" s="75"/>
      <c r="F54" s="75"/>
      <c r="G54" s="151" t="s">
        <v>302</v>
      </c>
      <c r="H54" s="32"/>
      <c r="I54" s="112" t="s">
        <v>261</v>
      </c>
      <c r="J54" s="263"/>
      <c r="K54" s="256">
        <f>SUM(K55)</f>
        <v>500000</v>
      </c>
      <c r="L54" s="256">
        <f>SUM(L55)</f>
        <v>500000</v>
      </c>
      <c r="M54" s="319">
        <f t="shared" si="0"/>
        <v>100</v>
      </c>
      <c r="N54" s="54"/>
    </row>
    <row r="55" spans="1:14" ht="15.75" x14ac:dyDescent="0.25">
      <c r="A55" s="2"/>
      <c r="B55" s="74"/>
      <c r="C55" s="74"/>
      <c r="D55" s="74"/>
      <c r="E55" s="75"/>
      <c r="F55" s="75"/>
      <c r="G55" s="27" t="s">
        <v>1</v>
      </c>
      <c r="H55" s="302" t="s">
        <v>0</v>
      </c>
      <c r="I55" s="17" t="s">
        <v>0</v>
      </c>
      <c r="J55" s="263">
        <v>800</v>
      </c>
      <c r="K55" s="256">
        <v>500000</v>
      </c>
      <c r="L55" s="256">
        <v>500000</v>
      </c>
      <c r="M55" s="318">
        <f t="shared" si="0"/>
        <v>100</v>
      </c>
      <c r="N55" s="54"/>
    </row>
    <row r="56" spans="1:14" ht="78.75" x14ac:dyDescent="0.25">
      <c r="A56" s="2"/>
      <c r="B56" s="74"/>
      <c r="C56" s="74"/>
      <c r="D56" s="74"/>
      <c r="E56" s="75"/>
      <c r="F56" s="75"/>
      <c r="G56" s="155" t="s">
        <v>219</v>
      </c>
      <c r="H56" s="25"/>
      <c r="I56" s="114" t="s">
        <v>359</v>
      </c>
      <c r="J56" s="263"/>
      <c r="K56" s="256">
        <f>SUM(K57)</f>
        <v>6930</v>
      </c>
      <c r="L56" s="256">
        <f>SUM(L57)</f>
        <v>6930</v>
      </c>
      <c r="M56" s="319">
        <f t="shared" si="0"/>
        <v>100</v>
      </c>
      <c r="N56" s="54"/>
    </row>
    <row r="57" spans="1:14" ht="47.25" x14ac:dyDescent="0.25">
      <c r="A57" s="2"/>
      <c r="B57" s="74"/>
      <c r="C57" s="74"/>
      <c r="D57" s="74"/>
      <c r="E57" s="75"/>
      <c r="F57" s="75"/>
      <c r="G57" s="27" t="s">
        <v>2</v>
      </c>
      <c r="H57" s="346"/>
      <c r="I57" s="17" t="s">
        <v>0</v>
      </c>
      <c r="J57" s="263">
        <v>200</v>
      </c>
      <c r="K57" s="256">
        <v>6930</v>
      </c>
      <c r="L57" s="256">
        <v>6930</v>
      </c>
      <c r="M57" s="318">
        <f t="shared" si="0"/>
        <v>100</v>
      </c>
      <c r="N57" s="54"/>
    </row>
    <row r="58" spans="1:14" ht="31.5" x14ac:dyDescent="0.25">
      <c r="A58" s="2"/>
      <c r="B58" s="74"/>
      <c r="C58" s="74"/>
      <c r="D58" s="74"/>
      <c r="E58" s="75"/>
      <c r="F58" s="75"/>
      <c r="G58" s="31" t="s">
        <v>402</v>
      </c>
      <c r="H58" s="343"/>
      <c r="I58" s="187" t="s">
        <v>245</v>
      </c>
      <c r="J58" s="261"/>
      <c r="K58" s="258">
        <f t="shared" ref="K58:L60" si="6">SUM(K59)</f>
        <v>74345</v>
      </c>
      <c r="L58" s="258">
        <f t="shared" si="6"/>
        <v>57824</v>
      </c>
      <c r="M58" s="321">
        <f t="shared" si="0"/>
        <v>77.777927231152063</v>
      </c>
      <c r="N58" s="54"/>
    </row>
    <row r="59" spans="1:14" ht="31.5" x14ac:dyDescent="0.25">
      <c r="A59" s="2"/>
      <c r="B59" s="74"/>
      <c r="C59" s="74"/>
      <c r="D59" s="74"/>
      <c r="E59" s="75"/>
      <c r="F59" s="75"/>
      <c r="G59" s="31" t="s">
        <v>246</v>
      </c>
      <c r="H59" s="343"/>
      <c r="I59" s="187" t="s">
        <v>247</v>
      </c>
      <c r="J59" s="261"/>
      <c r="K59" s="258">
        <f t="shared" si="6"/>
        <v>74345</v>
      </c>
      <c r="L59" s="258">
        <f t="shared" si="6"/>
        <v>57824</v>
      </c>
      <c r="M59" s="316">
        <f t="shared" si="0"/>
        <v>77.777927231152063</v>
      </c>
      <c r="N59" s="54"/>
    </row>
    <row r="60" spans="1:14" ht="31.5" x14ac:dyDescent="0.25">
      <c r="A60" s="2"/>
      <c r="B60" s="74"/>
      <c r="C60" s="74"/>
      <c r="D60" s="74"/>
      <c r="E60" s="75"/>
      <c r="F60" s="75"/>
      <c r="G60" s="27" t="s">
        <v>291</v>
      </c>
      <c r="H60" s="346"/>
      <c r="I60" s="188" t="s">
        <v>360</v>
      </c>
      <c r="J60" s="329"/>
      <c r="K60" s="256">
        <f t="shared" si="6"/>
        <v>74345</v>
      </c>
      <c r="L60" s="256">
        <f t="shared" si="6"/>
        <v>57824</v>
      </c>
      <c r="M60" s="318">
        <f t="shared" si="0"/>
        <v>77.777927231152063</v>
      </c>
      <c r="N60" s="54"/>
    </row>
    <row r="61" spans="1:14" ht="47.25" x14ac:dyDescent="0.25">
      <c r="A61" s="2"/>
      <c r="B61" s="74"/>
      <c r="C61" s="74"/>
      <c r="D61" s="74"/>
      <c r="E61" s="75"/>
      <c r="F61" s="75"/>
      <c r="G61" s="27" t="s">
        <v>2</v>
      </c>
      <c r="H61" s="346"/>
      <c r="I61" s="118" t="s">
        <v>0</v>
      </c>
      <c r="J61" s="329">
        <v>200</v>
      </c>
      <c r="K61" s="256">
        <v>74345</v>
      </c>
      <c r="L61" s="256">
        <v>57824</v>
      </c>
      <c r="M61" s="318">
        <f t="shared" si="0"/>
        <v>77.777927231152063</v>
      </c>
      <c r="N61" s="54"/>
    </row>
    <row r="62" spans="1:14" ht="15.75" x14ac:dyDescent="0.25">
      <c r="A62" s="2"/>
      <c r="B62" s="74"/>
      <c r="C62" s="74"/>
      <c r="D62" s="74"/>
      <c r="E62" s="75"/>
      <c r="F62" s="75"/>
      <c r="G62" s="36" t="s">
        <v>8</v>
      </c>
      <c r="H62" s="341"/>
      <c r="I62" s="94" t="s">
        <v>239</v>
      </c>
      <c r="J62" s="291" t="s">
        <v>0</v>
      </c>
      <c r="K62" s="276">
        <f>SUM(K63)</f>
        <v>25211708</v>
      </c>
      <c r="L62" s="276">
        <f>SUM(L63)</f>
        <v>25132968</v>
      </c>
      <c r="M62" s="320">
        <f t="shared" si="0"/>
        <v>99.687684785179968</v>
      </c>
      <c r="N62" s="54"/>
    </row>
    <row r="63" spans="1:14" ht="15.75" x14ac:dyDescent="0.25">
      <c r="A63" s="2"/>
      <c r="B63" s="74"/>
      <c r="C63" s="74"/>
      <c r="D63" s="74"/>
      <c r="E63" s="75"/>
      <c r="F63" s="75"/>
      <c r="G63" s="80" t="s">
        <v>8</v>
      </c>
      <c r="H63" s="348"/>
      <c r="I63" s="95" t="s">
        <v>239</v>
      </c>
      <c r="J63" s="308" t="s">
        <v>0</v>
      </c>
      <c r="K63" s="258">
        <f>SUM(K67+K70+K72+K76+K83+K86+K64+K80+K78)</f>
        <v>25211708</v>
      </c>
      <c r="L63" s="258">
        <f>SUM(L67+L70+L72+L76+L83+L86+L64+L80+L78)</f>
        <v>25132968</v>
      </c>
      <c r="M63" s="321">
        <f t="shared" si="0"/>
        <v>99.687684785179968</v>
      </c>
      <c r="N63" s="54"/>
    </row>
    <row r="64" spans="1:14" ht="31.5" x14ac:dyDescent="0.25">
      <c r="A64" s="2"/>
      <c r="B64" s="74"/>
      <c r="C64" s="74"/>
      <c r="D64" s="74"/>
      <c r="E64" s="75"/>
      <c r="F64" s="75"/>
      <c r="G64" s="27" t="s">
        <v>85</v>
      </c>
      <c r="H64" s="346"/>
      <c r="I64" s="33" t="s">
        <v>240</v>
      </c>
      <c r="J64" s="308"/>
      <c r="K64" s="256">
        <f>SUM(K65:K66)</f>
        <v>1531328</v>
      </c>
      <c r="L64" s="256">
        <f>SUM(L65:L66)</f>
        <v>1525072</v>
      </c>
      <c r="M64" s="318">
        <f t="shared" si="0"/>
        <v>99.591465708195756</v>
      </c>
      <c r="N64" s="54"/>
    </row>
    <row r="65" spans="1:14" ht="47.25" x14ac:dyDescent="0.25">
      <c r="A65" s="2"/>
      <c r="B65" s="74"/>
      <c r="C65" s="74"/>
      <c r="D65" s="74"/>
      <c r="E65" s="75"/>
      <c r="F65" s="75"/>
      <c r="G65" s="27" t="s">
        <v>2</v>
      </c>
      <c r="H65" s="346"/>
      <c r="I65" s="17" t="s">
        <v>0</v>
      </c>
      <c r="J65" s="263">
        <v>200</v>
      </c>
      <c r="K65" s="256">
        <v>51132</v>
      </c>
      <c r="L65" s="256">
        <v>51132</v>
      </c>
      <c r="M65" s="318">
        <f t="shared" si="0"/>
        <v>100</v>
      </c>
      <c r="N65" s="54"/>
    </row>
    <row r="66" spans="1:14" ht="16.5" x14ac:dyDescent="0.25">
      <c r="A66" s="2"/>
      <c r="B66" s="74"/>
      <c r="C66" s="74"/>
      <c r="D66" s="74"/>
      <c r="E66" s="75"/>
      <c r="F66" s="75"/>
      <c r="G66" s="28" t="s">
        <v>1</v>
      </c>
      <c r="H66" s="346"/>
      <c r="I66" s="79" t="s">
        <v>0</v>
      </c>
      <c r="J66" s="263">
        <v>800</v>
      </c>
      <c r="K66" s="259">
        <v>1480196</v>
      </c>
      <c r="L66" s="259">
        <v>1473940</v>
      </c>
      <c r="M66" s="317">
        <f t="shared" si="0"/>
        <v>99.577353269431896</v>
      </c>
      <c r="N66" s="54"/>
    </row>
    <row r="67" spans="1:14" ht="31.5" x14ac:dyDescent="0.25">
      <c r="A67" s="2"/>
      <c r="B67" s="74"/>
      <c r="C67" s="74"/>
      <c r="D67" s="74"/>
      <c r="E67" s="75"/>
      <c r="F67" s="75"/>
      <c r="G67" s="155" t="s">
        <v>77</v>
      </c>
      <c r="H67" s="25"/>
      <c r="I67" s="135" t="s">
        <v>241</v>
      </c>
      <c r="J67" s="261"/>
      <c r="K67" s="256">
        <f>SUM(K68:K69)</f>
        <v>197570</v>
      </c>
      <c r="L67" s="256">
        <f>SUM(L68:L69)</f>
        <v>197570</v>
      </c>
      <c r="M67" s="322">
        <f t="shared" si="0"/>
        <v>100</v>
      </c>
      <c r="N67" s="54"/>
    </row>
    <row r="68" spans="1:14" ht="47.25" x14ac:dyDescent="0.25">
      <c r="A68" s="2"/>
      <c r="B68" s="74"/>
      <c r="C68" s="74"/>
      <c r="D68" s="74"/>
      <c r="E68" s="75"/>
      <c r="F68" s="75"/>
      <c r="G68" s="27" t="s">
        <v>2</v>
      </c>
      <c r="H68" s="346"/>
      <c r="I68" s="266" t="s">
        <v>0</v>
      </c>
      <c r="J68" s="263">
        <v>200</v>
      </c>
      <c r="K68" s="259">
        <v>161670</v>
      </c>
      <c r="L68" s="259">
        <v>161670</v>
      </c>
      <c r="M68" s="318">
        <f t="shared" si="0"/>
        <v>100</v>
      </c>
      <c r="N68" s="54"/>
    </row>
    <row r="69" spans="1:14" ht="31.5" x14ac:dyDescent="0.25">
      <c r="A69" s="2"/>
      <c r="B69" s="74"/>
      <c r="C69" s="74"/>
      <c r="D69" s="74"/>
      <c r="E69" s="75"/>
      <c r="F69" s="75"/>
      <c r="G69" s="27" t="s">
        <v>5</v>
      </c>
      <c r="H69" s="346"/>
      <c r="I69" s="79"/>
      <c r="J69" s="263">
        <v>300</v>
      </c>
      <c r="K69" s="259">
        <v>35900</v>
      </c>
      <c r="L69" s="259">
        <v>35900</v>
      </c>
      <c r="M69" s="318">
        <f t="shared" si="0"/>
        <v>100</v>
      </c>
      <c r="N69" s="54"/>
    </row>
    <row r="70" spans="1:14" ht="31.5" x14ac:dyDescent="0.25">
      <c r="A70" s="2"/>
      <c r="B70" s="74"/>
      <c r="C70" s="74"/>
      <c r="D70" s="74"/>
      <c r="E70" s="75"/>
      <c r="F70" s="75"/>
      <c r="G70" s="155" t="s">
        <v>75</v>
      </c>
      <c r="H70" s="25"/>
      <c r="I70" s="33" t="s">
        <v>242</v>
      </c>
      <c r="J70" s="261"/>
      <c r="K70" s="256">
        <f>SUM(K71)</f>
        <v>1641302</v>
      </c>
      <c r="L70" s="256">
        <f>SUM(L71)</f>
        <v>1641302</v>
      </c>
      <c r="M70" s="318">
        <f t="shared" si="0"/>
        <v>100</v>
      </c>
      <c r="N70" s="54"/>
    </row>
    <row r="71" spans="1:14" ht="127.5" customHeight="1" x14ac:dyDescent="0.25">
      <c r="A71" s="2"/>
      <c r="B71" s="74"/>
      <c r="C71" s="74"/>
      <c r="D71" s="74"/>
      <c r="E71" s="75"/>
      <c r="F71" s="75"/>
      <c r="G71" s="27" t="s">
        <v>3</v>
      </c>
      <c r="H71" s="346"/>
      <c r="I71" s="79" t="s">
        <v>0</v>
      </c>
      <c r="J71" s="263">
        <v>100</v>
      </c>
      <c r="K71" s="256">
        <v>1641302</v>
      </c>
      <c r="L71" s="256">
        <v>1641302</v>
      </c>
      <c r="M71" s="318">
        <f t="shared" si="0"/>
        <v>100</v>
      </c>
      <c r="N71" s="54"/>
    </row>
    <row r="72" spans="1:14" ht="15.75" x14ac:dyDescent="0.25">
      <c r="A72" s="2"/>
      <c r="B72" s="74"/>
      <c r="C72" s="74"/>
      <c r="D72" s="74"/>
      <c r="E72" s="75"/>
      <c r="F72" s="75"/>
      <c r="G72" s="155" t="s">
        <v>7</v>
      </c>
      <c r="H72" s="25"/>
      <c r="I72" s="33" t="s">
        <v>243</v>
      </c>
      <c r="J72" s="261"/>
      <c r="K72" s="256">
        <f>SUM(K73:K75)</f>
        <v>18190641</v>
      </c>
      <c r="L72" s="256">
        <f>SUM(L73:L75)</f>
        <v>18118157</v>
      </c>
      <c r="M72" s="318">
        <f t="shared" si="0"/>
        <v>99.601531358900431</v>
      </c>
      <c r="N72" s="54"/>
    </row>
    <row r="73" spans="1:14" ht="126.75" customHeight="1" x14ac:dyDescent="0.25">
      <c r="A73" s="2"/>
      <c r="B73" s="74"/>
      <c r="C73" s="74"/>
      <c r="D73" s="74"/>
      <c r="E73" s="75"/>
      <c r="F73" s="75"/>
      <c r="G73" s="26" t="s">
        <v>3</v>
      </c>
      <c r="H73" s="342"/>
      <c r="I73" s="79" t="s">
        <v>0</v>
      </c>
      <c r="J73" s="263">
        <v>100</v>
      </c>
      <c r="K73" s="256">
        <v>15536683</v>
      </c>
      <c r="L73" s="256">
        <v>15536683</v>
      </c>
      <c r="M73" s="318">
        <f t="shared" si="0"/>
        <v>100.00000000000001</v>
      </c>
      <c r="N73" s="54"/>
    </row>
    <row r="74" spans="1:14" ht="47.25" x14ac:dyDescent="0.25">
      <c r="A74" s="2"/>
      <c r="B74" s="74"/>
      <c r="C74" s="74"/>
      <c r="D74" s="74"/>
      <c r="E74" s="75"/>
      <c r="F74" s="75"/>
      <c r="G74" s="27" t="s">
        <v>2</v>
      </c>
      <c r="H74" s="346"/>
      <c r="I74" s="79" t="s">
        <v>0</v>
      </c>
      <c r="J74" s="263">
        <v>200</v>
      </c>
      <c r="K74" s="256">
        <v>2530988</v>
      </c>
      <c r="L74" s="256">
        <v>2458504</v>
      </c>
      <c r="M74" s="318">
        <f t="shared" si="0"/>
        <v>97.136138140520615</v>
      </c>
      <c r="N74" s="54"/>
    </row>
    <row r="75" spans="1:14" ht="15.75" x14ac:dyDescent="0.25">
      <c r="A75" s="2"/>
      <c r="B75" s="74"/>
      <c r="C75" s="74"/>
      <c r="D75" s="74"/>
      <c r="E75" s="75"/>
      <c r="F75" s="75"/>
      <c r="G75" s="28" t="s">
        <v>1</v>
      </c>
      <c r="H75" s="349"/>
      <c r="I75" s="79" t="s">
        <v>0</v>
      </c>
      <c r="J75" s="263">
        <v>800</v>
      </c>
      <c r="K75" s="256">
        <v>122970</v>
      </c>
      <c r="L75" s="256">
        <v>122970</v>
      </c>
      <c r="M75" s="318">
        <f t="shared" si="0"/>
        <v>100</v>
      </c>
      <c r="N75" s="54"/>
    </row>
    <row r="76" spans="1:14" ht="49.5" customHeight="1" x14ac:dyDescent="0.25">
      <c r="A76" s="2"/>
      <c r="B76" s="74"/>
      <c r="C76" s="74"/>
      <c r="D76" s="74"/>
      <c r="E76" s="75"/>
      <c r="F76" s="75"/>
      <c r="G76" s="156" t="s">
        <v>76</v>
      </c>
      <c r="H76" s="35"/>
      <c r="I76" s="88" t="s">
        <v>244</v>
      </c>
      <c r="J76" s="261"/>
      <c r="K76" s="256">
        <f>SUM(K77:K77)</f>
        <v>626053</v>
      </c>
      <c r="L76" s="256">
        <f>SUM(L77:L77)</f>
        <v>626053</v>
      </c>
      <c r="M76" s="318">
        <f t="shared" si="0"/>
        <v>100</v>
      </c>
      <c r="N76" s="54"/>
    </row>
    <row r="77" spans="1:14" ht="129.75" customHeight="1" x14ac:dyDescent="0.25">
      <c r="A77" s="2"/>
      <c r="B77" s="74"/>
      <c r="C77" s="74"/>
      <c r="D77" s="74"/>
      <c r="E77" s="75"/>
      <c r="F77" s="75"/>
      <c r="G77" s="27" t="s">
        <v>3</v>
      </c>
      <c r="H77" s="346"/>
      <c r="I77" s="79" t="s">
        <v>0</v>
      </c>
      <c r="J77" s="263">
        <v>100</v>
      </c>
      <c r="K77" s="256">
        <v>626053</v>
      </c>
      <c r="L77" s="256">
        <v>626053</v>
      </c>
      <c r="M77" s="318">
        <f t="shared" si="0"/>
        <v>100</v>
      </c>
      <c r="N77" s="54"/>
    </row>
    <row r="78" spans="1:14" ht="110.25" x14ac:dyDescent="0.25">
      <c r="A78" s="2"/>
      <c r="B78" s="74"/>
      <c r="C78" s="74"/>
      <c r="D78" s="74"/>
      <c r="E78" s="75"/>
      <c r="F78" s="75"/>
      <c r="G78" s="26" t="s">
        <v>329</v>
      </c>
      <c r="H78" s="342"/>
      <c r="I78" s="17" t="s">
        <v>330</v>
      </c>
      <c r="J78" s="263"/>
      <c r="K78" s="256">
        <f>SUM(K79:K79)</f>
        <v>2962</v>
      </c>
      <c r="L78" s="256">
        <f>SUM(L79:L79)</f>
        <v>2962</v>
      </c>
      <c r="M78" s="318">
        <f t="shared" si="0"/>
        <v>100</v>
      </c>
      <c r="N78" s="54"/>
    </row>
    <row r="79" spans="1:14" ht="47.25" x14ac:dyDescent="0.25">
      <c r="A79" s="2"/>
      <c r="B79" s="74"/>
      <c r="C79" s="74"/>
      <c r="D79" s="74"/>
      <c r="E79" s="75"/>
      <c r="F79" s="75"/>
      <c r="G79" s="27" t="s">
        <v>2</v>
      </c>
      <c r="H79" s="342"/>
      <c r="I79" s="17" t="s">
        <v>0</v>
      </c>
      <c r="J79" s="263">
        <v>200</v>
      </c>
      <c r="K79" s="256">
        <v>2962</v>
      </c>
      <c r="L79" s="256">
        <v>2962</v>
      </c>
      <c r="M79" s="318">
        <f t="shared" si="0"/>
        <v>100</v>
      </c>
      <c r="N79" s="54"/>
    </row>
    <row r="80" spans="1:14" ht="63" x14ac:dyDescent="0.25">
      <c r="A80" s="2"/>
      <c r="B80" s="74"/>
      <c r="C80" s="74"/>
      <c r="D80" s="74"/>
      <c r="E80" s="75"/>
      <c r="F80" s="75"/>
      <c r="G80" s="27" t="s">
        <v>296</v>
      </c>
      <c r="H80" s="346"/>
      <c r="I80" s="33" t="s">
        <v>297</v>
      </c>
      <c r="J80" s="263" t="s">
        <v>0</v>
      </c>
      <c r="K80" s="256">
        <f>SUM(K81:K82)</f>
        <v>1978538</v>
      </c>
      <c r="L80" s="256">
        <f>SUM(L81:L82)</f>
        <v>1978538</v>
      </c>
      <c r="M80" s="317">
        <f t="shared" si="0"/>
        <v>100</v>
      </c>
      <c r="N80" s="54"/>
    </row>
    <row r="81" spans="1:14" ht="141.75" x14ac:dyDescent="0.25">
      <c r="A81" s="2"/>
      <c r="B81" s="74"/>
      <c r="C81" s="74"/>
      <c r="D81" s="74"/>
      <c r="E81" s="75"/>
      <c r="F81" s="75"/>
      <c r="G81" s="27" t="s">
        <v>3</v>
      </c>
      <c r="H81" s="346"/>
      <c r="I81" s="79" t="s">
        <v>0</v>
      </c>
      <c r="J81" s="263">
        <v>100</v>
      </c>
      <c r="K81" s="256">
        <v>1770928</v>
      </c>
      <c r="L81" s="256">
        <v>1770928</v>
      </c>
      <c r="M81" s="317">
        <f t="shared" si="0"/>
        <v>100</v>
      </c>
      <c r="N81" s="54"/>
    </row>
    <row r="82" spans="1:14" ht="47.25" x14ac:dyDescent="0.25">
      <c r="A82" s="2"/>
      <c r="B82" s="74"/>
      <c r="C82" s="74"/>
      <c r="D82" s="74"/>
      <c r="E82" s="75"/>
      <c r="F82" s="75"/>
      <c r="G82" s="27" t="s">
        <v>2</v>
      </c>
      <c r="H82" s="346"/>
      <c r="I82" s="79" t="s">
        <v>0</v>
      </c>
      <c r="J82" s="263">
        <v>200</v>
      </c>
      <c r="K82" s="256">
        <v>207610</v>
      </c>
      <c r="L82" s="256">
        <v>207610</v>
      </c>
      <c r="M82" s="317">
        <f t="shared" ref="M82:M162" si="7">L82/K82%</f>
        <v>100</v>
      </c>
      <c r="N82" s="54"/>
    </row>
    <row r="83" spans="1:14" ht="78.75" x14ac:dyDescent="0.25">
      <c r="A83" s="2"/>
      <c r="B83" s="74"/>
      <c r="C83" s="74"/>
      <c r="D83" s="74"/>
      <c r="E83" s="75"/>
      <c r="F83" s="75"/>
      <c r="G83" s="27" t="s">
        <v>43</v>
      </c>
      <c r="H83" s="346"/>
      <c r="I83" s="88" t="s">
        <v>361</v>
      </c>
      <c r="J83" s="263"/>
      <c r="K83" s="256">
        <f>SUM(K84:K85)</f>
        <v>1019000</v>
      </c>
      <c r="L83" s="256">
        <f>SUM(L84:L85)</f>
        <v>1019000</v>
      </c>
      <c r="M83" s="317">
        <f t="shared" si="7"/>
        <v>100</v>
      </c>
      <c r="N83" s="54"/>
    </row>
    <row r="84" spans="1:14" ht="127.5" customHeight="1" x14ac:dyDescent="0.25">
      <c r="A84" s="2"/>
      <c r="B84" s="74"/>
      <c r="C84" s="74"/>
      <c r="D84" s="74"/>
      <c r="E84" s="75"/>
      <c r="F84" s="75"/>
      <c r="G84" s="27" t="s">
        <v>3</v>
      </c>
      <c r="H84" s="346"/>
      <c r="I84" s="79" t="s">
        <v>0</v>
      </c>
      <c r="J84" s="263">
        <v>100</v>
      </c>
      <c r="K84" s="256">
        <v>1018932</v>
      </c>
      <c r="L84" s="256">
        <v>1018932</v>
      </c>
      <c r="M84" s="318">
        <f t="shared" si="7"/>
        <v>100</v>
      </c>
      <c r="N84" s="54"/>
    </row>
    <row r="85" spans="1:14" ht="47.25" x14ac:dyDescent="0.25">
      <c r="A85" s="2"/>
      <c r="B85" s="74"/>
      <c r="C85" s="74"/>
      <c r="D85" s="74"/>
      <c r="E85" s="75"/>
      <c r="F85" s="75"/>
      <c r="G85" s="27" t="s">
        <v>2</v>
      </c>
      <c r="H85" s="346"/>
      <c r="I85" s="79" t="s">
        <v>0</v>
      </c>
      <c r="J85" s="263">
        <v>200</v>
      </c>
      <c r="K85" s="256">
        <v>68</v>
      </c>
      <c r="L85" s="256">
        <v>68</v>
      </c>
      <c r="M85" s="318">
        <f t="shared" si="7"/>
        <v>99.999999999999986</v>
      </c>
      <c r="N85" s="54"/>
    </row>
    <row r="86" spans="1:14" ht="78.75" x14ac:dyDescent="0.25">
      <c r="A86" s="2"/>
      <c r="B86" s="74"/>
      <c r="C86" s="74"/>
      <c r="D86" s="74"/>
      <c r="E86" s="75"/>
      <c r="F86" s="75"/>
      <c r="G86" s="27" t="s">
        <v>44</v>
      </c>
      <c r="H86" s="346"/>
      <c r="I86" s="33" t="s">
        <v>362</v>
      </c>
      <c r="J86" s="263"/>
      <c r="K86" s="256">
        <f>SUM(K87:K88)</f>
        <v>24314</v>
      </c>
      <c r="L86" s="256">
        <f>SUM(L87:L88)</f>
        <v>24314</v>
      </c>
      <c r="M86" s="318">
        <f t="shared" si="7"/>
        <v>100</v>
      </c>
      <c r="N86" s="54"/>
    </row>
    <row r="87" spans="1:14" ht="129.75" customHeight="1" x14ac:dyDescent="0.25">
      <c r="A87" s="2"/>
      <c r="B87" s="74"/>
      <c r="C87" s="74"/>
      <c r="D87" s="74"/>
      <c r="E87" s="75"/>
      <c r="F87" s="75"/>
      <c r="G87" s="27" t="s">
        <v>3</v>
      </c>
      <c r="H87" s="346"/>
      <c r="I87" s="79" t="s">
        <v>0</v>
      </c>
      <c r="J87" s="263">
        <v>100</v>
      </c>
      <c r="K87" s="256">
        <v>17864</v>
      </c>
      <c r="L87" s="256">
        <v>17864</v>
      </c>
      <c r="M87" s="318">
        <f t="shared" si="7"/>
        <v>100.00000000000001</v>
      </c>
      <c r="N87" s="54"/>
    </row>
    <row r="88" spans="1:14" ht="47.25" x14ac:dyDescent="0.25">
      <c r="A88" s="2"/>
      <c r="B88" s="74"/>
      <c r="C88" s="74"/>
      <c r="D88" s="74"/>
      <c r="E88" s="75"/>
      <c r="F88" s="75"/>
      <c r="G88" s="27" t="s">
        <v>2</v>
      </c>
      <c r="H88" s="346"/>
      <c r="I88" s="79" t="s">
        <v>0</v>
      </c>
      <c r="J88" s="263">
        <v>200</v>
      </c>
      <c r="K88" s="256">
        <v>6450</v>
      </c>
      <c r="L88" s="256">
        <v>6450</v>
      </c>
      <c r="M88" s="317">
        <f t="shared" si="7"/>
        <v>100</v>
      </c>
      <c r="N88" s="54"/>
    </row>
    <row r="89" spans="1:14" ht="63" x14ac:dyDescent="0.25">
      <c r="A89" s="2"/>
      <c r="B89" s="74"/>
      <c r="C89" s="74"/>
      <c r="D89" s="74"/>
      <c r="E89" s="75"/>
      <c r="F89" s="75"/>
      <c r="G89" s="100" t="s">
        <v>251</v>
      </c>
      <c r="H89" s="341">
        <v>852</v>
      </c>
      <c r="I89" s="79"/>
      <c r="J89" s="263"/>
      <c r="K89" s="276">
        <f>SUM(K90+K101)</f>
        <v>10875655</v>
      </c>
      <c r="L89" s="276">
        <f>SUM(L90+L101)</f>
        <v>10807313</v>
      </c>
      <c r="M89" s="315">
        <f t="shared" si="7"/>
        <v>99.371605664210563</v>
      </c>
      <c r="N89" s="54"/>
    </row>
    <row r="90" spans="1:14" ht="94.5" x14ac:dyDescent="0.25">
      <c r="A90" s="2"/>
      <c r="B90" s="74"/>
      <c r="C90" s="74"/>
      <c r="D90" s="74"/>
      <c r="E90" s="75"/>
      <c r="F90" s="75"/>
      <c r="G90" s="36" t="s">
        <v>70</v>
      </c>
      <c r="H90" s="341"/>
      <c r="I90" s="78" t="s">
        <v>226</v>
      </c>
      <c r="J90" s="291" t="s">
        <v>0</v>
      </c>
      <c r="K90" s="276">
        <f>SUM(K91+K97)</f>
        <v>1830182</v>
      </c>
      <c r="L90" s="276">
        <f>SUM(L91+L97)</f>
        <v>1830182</v>
      </c>
      <c r="M90" s="315">
        <f t="shared" si="7"/>
        <v>100</v>
      </c>
      <c r="N90" s="54"/>
    </row>
    <row r="91" spans="1:14" ht="64.5" customHeight="1" x14ac:dyDescent="0.25">
      <c r="A91" s="2"/>
      <c r="B91" s="74"/>
      <c r="C91" s="74"/>
      <c r="D91" s="74"/>
      <c r="E91" s="75"/>
      <c r="F91" s="75"/>
      <c r="G91" s="152" t="s">
        <v>277</v>
      </c>
      <c r="H91" s="52"/>
      <c r="I91" s="82" t="s">
        <v>227</v>
      </c>
      <c r="J91" s="261" t="s">
        <v>0</v>
      </c>
      <c r="K91" s="258">
        <f>SUM(K92)</f>
        <v>1476182</v>
      </c>
      <c r="L91" s="258">
        <f>SUM(L92)</f>
        <v>1476182</v>
      </c>
      <c r="M91" s="316">
        <f t="shared" si="7"/>
        <v>100</v>
      </c>
      <c r="N91" s="54"/>
    </row>
    <row r="92" spans="1:14" ht="145.5" customHeight="1" x14ac:dyDescent="0.25">
      <c r="A92" s="2"/>
      <c r="B92" s="74"/>
      <c r="C92" s="74"/>
      <c r="D92" s="74"/>
      <c r="E92" s="75"/>
      <c r="F92" s="75"/>
      <c r="G92" s="152" t="s">
        <v>306</v>
      </c>
      <c r="H92" s="52"/>
      <c r="I92" s="82" t="s">
        <v>228</v>
      </c>
      <c r="J92" s="308"/>
      <c r="K92" s="257">
        <f>SUM(K93+K95)</f>
        <v>1476182</v>
      </c>
      <c r="L92" s="257">
        <f>SUM(L93+L95)</f>
        <v>1476182</v>
      </c>
      <c r="M92" s="316">
        <f t="shared" si="7"/>
        <v>100</v>
      </c>
      <c r="N92" s="54"/>
    </row>
    <row r="93" spans="1:14" ht="31.5" x14ac:dyDescent="0.25">
      <c r="A93" s="2"/>
      <c r="B93" s="74"/>
      <c r="C93" s="74"/>
      <c r="D93" s="74"/>
      <c r="E93" s="75"/>
      <c r="F93" s="75"/>
      <c r="G93" s="157" t="s">
        <v>72</v>
      </c>
      <c r="H93" s="58"/>
      <c r="I93" s="93" t="s">
        <v>229</v>
      </c>
      <c r="J93" s="263"/>
      <c r="K93" s="256">
        <f>SUM(K94)</f>
        <v>1329192</v>
      </c>
      <c r="L93" s="256">
        <f>SUM(L94)</f>
        <v>1329192</v>
      </c>
      <c r="M93" s="317">
        <f t="shared" si="7"/>
        <v>100</v>
      </c>
      <c r="N93" s="54"/>
    </row>
    <row r="94" spans="1:14" ht="47.25" x14ac:dyDescent="0.25">
      <c r="A94" s="2"/>
      <c r="B94" s="74"/>
      <c r="C94" s="74"/>
      <c r="D94" s="74"/>
      <c r="E94" s="75"/>
      <c r="F94" s="75"/>
      <c r="G94" s="26" t="s">
        <v>2</v>
      </c>
      <c r="H94" s="342"/>
      <c r="I94" s="84" t="s">
        <v>0</v>
      </c>
      <c r="J94" s="263">
        <v>200</v>
      </c>
      <c r="K94" s="256">
        <v>1329192</v>
      </c>
      <c r="L94" s="256">
        <v>1329192</v>
      </c>
      <c r="M94" s="319">
        <f t="shared" si="7"/>
        <v>100</v>
      </c>
      <c r="N94" s="54"/>
    </row>
    <row r="95" spans="1:14" ht="78.75" x14ac:dyDescent="0.25">
      <c r="A95" s="2"/>
      <c r="B95" s="74"/>
      <c r="C95" s="74"/>
      <c r="D95" s="74"/>
      <c r="E95" s="75"/>
      <c r="F95" s="75"/>
      <c r="G95" s="153" t="s">
        <v>73</v>
      </c>
      <c r="H95" s="30"/>
      <c r="I95" s="93" t="s">
        <v>230</v>
      </c>
      <c r="J95" s="261"/>
      <c r="K95" s="256">
        <f>SUM(K96:K96)</f>
        <v>146990</v>
      </c>
      <c r="L95" s="256">
        <f>SUM(L96:L96)</f>
        <v>146990</v>
      </c>
      <c r="M95" s="318">
        <f t="shared" si="7"/>
        <v>100</v>
      </c>
      <c r="N95" s="54"/>
    </row>
    <row r="96" spans="1:14" ht="47.25" x14ac:dyDescent="0.25">
      <c r="A96" s="2"/>
      <c r="B96" s="74"/>
      <c r="C96" s="74"/>
      <c r="D96" s="74"/>
      <c r="E96" s="75"/>
      <c r="F96" s="75"/>
      <c r="G96" s="27" t="s">
        <v>2</v>
      </c>
      <c r="H96" s="346"/>
      <c r="I96" s="79"/>
      <c r="J96" s="263">
        <v>200</v>
      </c>
      <c r="K96" s="256">
        <v>146990</v>
      </c>
      <c r="L96" s="256">
        <v>146990</v>
      </c>
      <c r="M96" s="318">
        <f t="shared" si="7"/>
        <v>100</v>
      </c>
      <c r="N96" s="54"/>
    </row>
    <row r="97" spans="1:14" ht="63" x14ac:dyDescent="0.25">
      <c r="A97" s="2"/>
      <c r="B97" s="74"/>
      <c r="C97" s="74"/>
      <c r="D97" s="74"/>
      <c r="E97" s="75"/>
      <c r="F97" s="75"/>
      <c r="G97" s="34" t="s">
        <v>83</v>
      </c>
      <c r="H97" s="343"/>
      <c r="I97" s="82" t="s">
        <v>235</v>
      </c>
      <c r="J97" s="261"/>
      <c r="K97" s="258">
        <f t="shared" ref="K97:L99" si="8">SUM(K98)</f>
        <v>354000</v>
      </c>
      <c r="L97" s="258">
        <f t="shared" si="8"/>
        <v>354000</v>
      </c>
      <c r="M97" s="321">
        <f t="shared" si="7"/>
        <v>100</v>
      </c>
      <c r="N97" s="54"/>
    </row>
    <row r="98" spans="1:14" ht="31.5" x14ac:dyDescent="0.25">
      <c r="A98" s="2"/>
      <c r="B98" s="74"/>
      <c r="C98" s="74"/>
      <c r="D98" s="74"/>
      <c r="E98" s="75"/>
      <c r="F98" s="75"/>
      <c r="G98" s="152" t="s">
        <v>237</v>
      </c>
      <c r="H98" s="52"/>
      <c r="I98" s="82" t="s">
        <v>236</v>
      </c>
      <c r="J98" s="261"/>
      <c r="K98" s="257">
        <f t="shared" si="8"/>
        <v>354000</v>
      </c>
      <c r="L98" s="257">
        <f t="shared" si="8"/>
        <v>354000</v>
      </c>
      <c r="M98" s="321">
        <f t="shared" si="7"/>
        <v>100</v>
      </c>
      <c r="N98" s="54"/>
    </row>
    <row r="99" spans="1:14" ht="81" customHeight="1" x14ac:dyDescent="0.25">
      <c r="A99" s="2"/>
      <c r="B99" s="74"/>
      <c r="C99" s="74"/>
      <c r="D99" s="74"/>
      <c r="E99" s="75"/>
      <c r="F99" s="75"/>
      <c r="G99" s="27" t="s">
        <v>82</v>
      </c>
      <c r="H99" s="346"/>
      <c r="I99" s="93" t="s">
        <v>238</v>
      </c>
      <c r="J99" s="263" t="s">
        <v>0</v>
      </c>
      <c r="K99" s="256">
        <f t="shared" si="8"/>
        <v>354000</v>
      </c>
      <c r="L99" s="256">
        <f t="shared" si="8"/>
        <v>354000</v>
      </c>
      <c r="M99" s="318">
        <f t="shared" si="7"/>
        <v>100</v>
      </c>
      <c r="N99" s="54"/>
    </row>
    <row r="100" spans="1:14" ht="15.75" x14ac:dyDescent="0.25">
      <c r="A100" s="2"/>
      <c r="B100" s="74"/>
      <c r="C100" s="74"/>
      <c r="D100" s="74"/>
      <c r="E100" s="75"/>
      <c r="F100" s="75"/>
      <c r="G100" s="27" t="s">
        <v>6</v>
      </c>
      <c r="H100" s="342"/>
      <c r="I100" s="84" t="s">
        <v>0</v>
      </c>
      <c r="J100" s="263">
        <v>500</v>
      </c>
      <c r="K100" s="256">
        <v>354000</v>
      </c>
      <c r="L100" s="256">
        <v>354000</v>
      </c>
      <c r="M100" s="318">
        <f t="shared" si="7"/>
        <v>100</v>
      </c>
      <c r="N100" s="54"/>
    </row>
    <row r="101" spans="1:14" ht="15.75" x14ac:dyDescent="0.25">
      <c r="A101" s="2"/>
      <c r="B101" s="74"/>
      <c r="C101" s="74"/>
      <c r="D101" s="74"/>
      <c r="E101" s="75"/>
      <c r="F101" s="75"/>
      <c r="G101" s="36" t="s">
        <v>8</v>
      </c>
      <c r="H101" s="341"/>
      <c r="I101" s="94" t="s">
        <v>239</v>
      </c>
      <c r="J101" s="291" t="s">
        <v>0</v>
      </c>
      <c r="K101" s="276">
        <f>SUM(K102)</f>
        <v>9045473</v>
      </c>
      <c r="L101" s="276">
        <f>SUM(L102)</f>
        <v>8977131</v>
      </c>
      <c r="M101" s="320">
        <f t="shared" si="7"/>
        <v>99.24446184295725</v>
      </c>
      <c r="N101" s="54"/>
    </row>
    <row r="102" spans="1:14" ht="15.75" x14ac:dyDescent="0.25">
      <c r="A102" s="2"/>
      <c r="B102" s="74"/>
      <c r="C102" s="74"/>
      <c r="D102" s="74"/>
      <c r="E102" s="75"/>
      <c r="F102" s="75"/>
      <c r="G102" s="155" t="s">
        <v>7</v>
      </c>
      <c r="H102" s="25"/>
      <c r="I102" s="33" t="s">
        <v>243</v>
      </c>
      <c r="J102" s="261"/>
      <c r="K102" s="256">
        <f>SUM(K103:K104)</f>
        <v>9045473</v>
      </c>
      <c r="L102" s="256">
        <f>SUM(L103:L104)</f>
        <v>8977131</v>
      </c>
      <c r="M102" s="318">
        <f t="shared" si="7"/>
        <v>99.24446184295725</v>
      </c>
      <c r="N102" s="54"/>
    </row>
    <row r="103" spans="1:14" ht="131.25" customHeight="1" x14ac:dyDescent="0.25">
      <c r="A103" s="2"/>
      <c r="B103" s="74"/>
      <c r="C103" s="74"/>
      <c r="D103" s="74"/>
      <c r="E103" s="75"/>
      <c r="F103" s="75"/>
      <c r="G103" s="27" t="s">
        <v>3</v>
      </c>
      <c r="H103" s="346"/>
      <c r="I103" s="79" t="s">
        <v>0</v>
      </c>
      <c r="J103" s="263">
        <v>100</v>
      </c>
      <c r="K103" s="256">
        <v>8656890</v>
      </c>
      <c r="L103" s="256">
        <v>8588627</v>
      </c>
      <c r="M103" s="318">
        <f t="shared" si="7"/>
        <v>99.211460466749614</v>
      </c>
      <c r="N103" s="54"/>
    </row>
    <row r="104" spans="1:14" ht="47.25" x14ac:dyDescent="0.25">
      <c r="A104" s="2"/>
      <c r="B104" s="74"/>
      <c r="C104" s="74"/>
      <c r="D104" s="74"/>
      <c r="E104" s="75"/>
      <c r="F104" s="75"/>
      <c r="G104" s="27" t="s">
        <v>2</v>
      </c>
      <c r="H104" s="346"/>
      <c r="I104" s="79" t="s">
        <v>0</v>
      </c>
      <c r="J104" s="263">
        <v>200</v>
      </c>
      <c r="K104" s="256">
        <v>388583</v>
      </c>
      <c r="L104" s="256">
        <v>388504</v>
      </c>
      <c r="M104" s="318">
        <f t="shared" si="7"/>
        <v>99.979669723070742</v>
      </c>
      <c r="N104" s="54"/>
    </row>
    <row r="105" spans="1:14" ht="63" x14ac:dyDescent="0.25">
      <c r="A105" s="2"/>
      <c r="B105" s="74"/>
      <c r="C105" s="74"/>
      <c r="D105" s="74"/>
      <c r="E105" s="75"/>
      <c r="F105" s="75"/>
      <c r="G105" s="100" t="s">
        <v>252</v>
      </c>
      <c r="H105" s="341">
        <v>855</v>
      </c>
      <c r="I105" s="79"/>
      <c r="J105" s="263"/>
      <c r="K105" s="276">
        <f>SUM(K106+K188+K203+K183+K194+K199)</f>
        <v>622157842</v>
      </c>
      <c r="L105" s="276">
        <f>SUM(L106+L188+L203+L183+L194+L199)</f>
        <v>620550990</v>
      </c>
      <c r="M105" s="320">
        <f t="shared" si="7"/>
        <v>99.741729205753543</v>
      </c>
      <c r="N105" s="54"/>
    </row>
    <row r="106" spans="1:14" ht="78.75" x14ac:dyDescent="0.25">
      <c r="A106" s="1"/>
      <c r="B106" s="371" t="s">
        <v>36</v>
      </c>
      <c r="C106" s="371"/>
      <c r="D106" s="371"/>
      <c r="E106" s="371"/>
      <c r="F106" s="372"/>
      <c r="G106" s="36" t="s">
        <v>399</v>
      </c>
      <c r="H106" s="341"/>
      <c r="I106" s="96" t="s">
        <v>86</v>
      </c>
      <c r="J106" s="291" t="s">
        <v>0</v>
      </c>
      <c r="K106" s="276">
        <f>SUM(K107+K177)</f>
        <v>618212677</v>
      </c>
      <c r="L106" s="276">
        <f>SUM(L107+L177)</f>
        <v>616605825</v>
      </c>
      <c r="M106" s="320">
        <f t="shared" si="7"/>
        <v>99.740081033634326</v>
      </c>
      <c r="N106" s="55"/>
    </row>
    <row r="107" spans="1:14" ht="63" x14ac:dyDescent="0.25">
      <c r="A107" s="1"/>
      <c r="B107" s="364" t="s">
        <v>35</v>
      </c>
      <c r="C107" s="364"/>
      <c r="D107" s="364"/>
      <c r="E107" s="364"/>
      <c r="F107" s="365"/>
      <c r="G107" s="151" t="s">
        <v>278</v>
      </c>
      <c r="H107" s="76"/>
      <c r="I107" s="97" t="s">
        <v>249</v>
      </c>
      <c r="J107" s="308" t="s">
        <v>0</v>
      </c>
      <c r="K107" s="257">
        <f>SUM(K108+K141+K156+K170+K174)</f>
        <v>617833604</v>
      </c>
      <c r="L107" s="257">
        <f>SUM(L108+L141+L156+L170+L174)</f>
        <v>616226752</v>
      </c>
      <c r="M107" s="321">
        <f t="shared" si="7"/>
        <v>99.739921559850927</v>
      </c>
      <c r="N107" s="56"/>
    </row>
    <row r="108" spans="1:14" ht="78.75" x14ac:dyDescent="0.25">
      <c r="A108" s="1"/>
      <c r="B108" s="46"/>
      <c r="C108" s="46"/>
      <c r="D108" s="46"/>
      <c r="E108" s="46"/>
      <c r="F108" s="47"/>
      <c r="G108" s="151" t="s">
        <v>356</v>
      </c>
      <c r="H108" s="32"/>
      <c r="I108" s="82" t="s">
        <v>87</v>
      </c>
      <c r="J108" s="261"/>
      <c r="K108" s="257">
        <f>SUM(K109+K111+K114+K116+K120+K125+K129+K131+K133+K135+K139+K118+K137+K127)</f>
        <v>584378795</v>
      </c>
      <c r="L108" s="257">
        <f>SUM(L109+L111+L114+L116+L120+L125+L129+L131+L133+L135+L139+L118+L137+L127)</f>
        <v>583030315</v>
      </c>
      <c r="M108" s="316">
        <f t="shared" si="7"/>
        <v>99.769245562717586</v>
      </c>
      <c r="N108" s="56"/>
    </row>
    <row r="109" spans="1:14" ht="31.5" x14ac:dyDescent="0.25">
      <c r="A109" s="1"/>
      <c r="B109" s="360" t="s">
        <v>34</v>
      </c>
      <c r="C109" s="360"/>
      <c r="D109" s="360"/>
      <c r="E109" s="360"/>
      <c r="F109" s="361"/>
      <c r="G109" s="25" t="s">
        <v>45</v>
      </c>
      <c r="H109" s="25"/>
      <c r="I109" s="93" t="s">
        <v>88</v>
      </c>
      <c r="J109" s="263" t="s">
        <v>0</v>
      </c>
      <c r="K109" s="256">
        <f>SUM(K110:K110)</f>
        <v>57700914</v>
      </c>
      <c r="L109" s="256">
        <f>SUM(L110:L110)</f>
        <v>57304422</v>
      </c>
      <c r="M109" s="318">
        <f t="shared" si="7"/>
        <v>99.312849706332202</v>
      </c>
      <c r="N109" s="57"/>
    </row>
    <row r="110" spans="1:14" ht="63" x14ac:dyDescent="0.25">
      <c r="A110" s="1"/>
      <c r="B110" s="362">
        <v>500</v>
      </c>
      <c r="C110" s="362"/>
      <c r="D110" s="362"/>
      <c r="E110" s="362"/>
      <c r="F110" s="363"/>
      <c r="G110" s="26" t="s">
        <v>4</v>
      </c>
      <c r="H110" s="346"/>
      <c r="I110" s="109" t="s">
        <v>0</v>
      </c>
      <c r="J110" s="263">
        <v>600</v>
      </c>
      <c r="K110" s="256">
        <v>57700914</v>
      </c>
      <c r="L110" s="256">
        <v>57304422</v>
      </c>
      <c r="M110" s="319">
        <f t="shared" si="7"/>
        <v>99.312849706332202</v>
      </c>
      <c r="N110" s="57"/>
    </row>
    <row r="111" spans="1:14" ht="47.25" x14ac:dyDescent="0.25">
      <c r="A111" s="1"/>
      <c r="B111" s="367" t="s">
        <v>33</v>
      </c>
      <c r="C111" s="367"/>
      <c r="D111" s="367"/>
      <c r="E111" s="367"/>
      <c r="F111" s="368"/>
      <c r="G111" s="27" t="s">
        <v>46</v>
      </c>
      <c r="H111" s="346"/>
      <c r="I111" s="93" t="s">
        <v>89</v>
      </c>
      <c r="J111" s="263" t="s">
        <v>0</v>
      </c>
      <c r="K111" s="256">
        <f>SUM(K112:K113)</f>
        <v>60887547</v>
      </c>
      <c r="L111" s="256">
        <f>SUM(L112:L113)</f>
        <v>60424389</v>
      </c>
      <c r="M111" s="318">
        <f t="shared" si="7"/>
        <v>99.239322287035151</v>
      </c>
      <c r="N111" s="57"/>
    </row>
    <row r="112" spans="1:14" ht="47.25" x14ac:dyDescent="0.25">
      <c r="A112" s="1"/>
      <c r="B112" s="312"/>
      <c r="C112" s="312"/>
      <c r="D112" s="312"/>
      <c r="E112" s="312"/>
      <c r="F112" s="313"/>
      <c r="G112" s="27" t="s">
        <v>2</v>
      </c>
      <c r="H112" s="346"/>
      <c r="I112" s="79" t="s">
        <v>0</v>
      </c>
      <c r="J112" s="263">
        <v>200</v>
      </c>
      <c r="K112" s="256">
        <v>20000</v>
      </c>
      <c r="L112" s="256">
        <v>20000</v>
      </c>
      <c r="M112" s="319">
        <f t="shared" si="7"/>
        <v>100</v>
      </c>
      <c r="N112" s="57"/>
    </row>
    <row r="113" spans="1:14" ht="63" x14ac:dyDescent="0.25">
      <c r="A113" s="1"/>
      <c r="B113" s="360">
        <v>100</v>
      </c>
      <c r="C113" s="360"/>
      <c r="D113" s="360"/>
      <c r="E113" s="360"/>
      <c r="F113" s="361"/>
      <c r="G113" s="27" t="s">
        <v>4</v>
      </c>
      <c r="H113" s="346"/>
      <c r="I113" s="17" t="s">
        <v>0</v>
      </c>
      <c r="J113" s="263">
        <v>600</v>
      </c>
      <c r="K113" s="256">
        <v>60867547</v>
      </c>
      <c r="L113" s="256">
        <v>60404389</v>
      </c>
      <c r="M113" s="318">
        <f t="shared" si="7"/>
        <v>99.239072341785032</v>
      </c>
      <c r="N113" s="57"/>
    </row>
    <row r="114" spans="1:14" ht="47.25" x14ac:dyDescent="0.25">
      <c r="A114" s="1"/>
      <c r="B114" s="360">
        <v>200</v>
      </c>
      <c r="C114" s="360"/>
      <c r="D114" s="360"/>
      <c r="E114" s="360"/>
      <c r="F114" s="361"/>
      <c r="G114" s="27" t="s">
        <v>47</v>
      </c>
      <c r="H114" s="346"/>
      <c r="I114" s="103" t="s">
        <v>94</v>
      </c>
      <c r="J114" s="263"/>
      <c r="K114" s="256">
        <f>SUM(K115:K115)</f>
        <v>23624500</v>
      </c>
      <c r="L114" s="256">
        <f>SUM(L115:L115)</f>
        <v>23305502</v>
      </c>
      <c r="M114" s="318">
        <f t="shared" si="7"/>
        <v>98.649715337890754</v>
      </c>
      <c r="N114" s="57"/>
    </row>
    <row r="115" spans="1:14" ht="63" x14ac:dyDescent="0.25">
      <c r="A115" s="1"/>
      <c r="B115" s="360">
        <v>300</v>
      </c>
      <c r="C115" s="360"/>
      <c r="D115" s="360"/>
      <c r="E115" s="360"/>
      <c r="F115" s="361"/>
      <c r="G115" s="27" t="s">
        <v>4</v>
      </c>
      <c r="H115" s="342"/>
      <c r="I115" s="104" t="s">
        <v>0</v>
      </c>
      <c r="J115" s="263">
        <v>600</v>
      </c>
      <c r="K115" s="256">
        <v>23624500</v>
      </c>
      <c r="L115" s="256">
        <v>23305502</v>
      </c>
      <c r="M115" s="317">
        <f t="shared" si="7"/>
        <v>98.649715337890754</v>
      </c>
      <c r="N115" s="57"/>
    </row>
    <row r="116" spans="1:14" ht="73.5" customHeight="1" x14ac:dyDescent="0.25">
      <c r="A116" s="1"/>
      <c r="B116" s="360">
        <v>600</v>
      </c>
      <c r="C116" s="360"/>
      <c r="D116" s="360"/>
      <c r="E116" s="360"/>
      <c r="F116" s="361"/>
      <c r="G116" s="27" t="s">
        <v>340</v>
      </c>
      <c r="H116" s="346"/>
      <c r="I116" s="104" t="s">
        <v>363</v>
      </c>
      <c r="J116" s="263"/>
      <c r="K116" s="256">
        <f>SUM(K117:K117)</f>
        <v>20718000</v>
      </c>
      <c r="L116" s="256">
        <f>SUM(L117:L117)</f>
        <v>20562168</v>
      </c>
      <c r="M116" s="323">
        <f t="shared" si="7"/>
        <v>99.24784245583551</v>
      </c>
      <c r="N116" s="57"/>
    </row>
    <row r="117" spans="1:14" ht="63" x14ac:dyDescent="0.25">
      <c r="A117" s="1"/>
      <c r="B117" s="362">
        <v>800</v>
      </c>
      <c r="C117" s="362"/>
      <c r="D117" s="362"/>
      <c r="E117" s="362"/>
      <c r="F117" s="363"/>
      <c r="G117" s="27" t="s">
        <v>4</v>
      </c>
      <c r="H117" s="346"/>
      <c r="I117" s="104" t="s">
        <v>0</v>
      </c>
      <c r="J117" s="263">
        <v>600</v>
      </c>
      <c r="K117" s="256">
        <v>20718000</v>
      </c>
      <c r="L117" s="256">
        <v>20562168</v>
      </c>
      <c r="M117" s="318">
        <f t="shared" si="7"/>
        <v>99.24784245583551</v>
      </c>
      <c r="N117" s="57"/>
    </row>
    <row r="118" spans="1:14" ht="78.75" x14ac:dyDescent="0.25">
      <c r="A118" s="1"/>
      <c r="B118" s="227"/>
      <c r="C118" s="227"/>
      <c r="D118" s="227"/>
      <c r="E118" s="227"/>
      <c r="F118" s="228"/>
      <c r="G118" s="27" t="s">
        <v>391</v>
      </c>
      <c r="H118" s="346"/>
      <c r="I118" s="104" t="s">
        <v>392</v>
      </c>
      <c r="J118" s="263"/>
      <c r="K118" s="256">
        <f>SUM(K119:K119)</f>
        <v>2254186</v>
      </c>
      <c r="L118" s="256">
        <f>SUM(L119:L119)</f>
        <v>2254186</v>
      </c>
      <c r="M118" s="318">
        <f t="shared" si="7"/>
        <v>100</v>
      </c>
      <c r="N118" s="57"/>
    </row>
    <row r="119" spans="1:14" ht="63" x14ac:dyDescent="0.25">
      <c r="A119" s="1"/>
      <c r="B119" s="227"/>
      <c r="C119" s="227"/>
      <c r="D119" s="227"/>
      <c r="E119" s="227"/>
      <c r="F119" s="228"/>
      <c r="G119" s="27" t="s">
        <v>4</v>
      </c>
      <c r="H119" s="346"/>
      <c r="I119" s="104" t="s">
        <v>0</v>
      </c>
      <c r="J119" s="263">
        <v>600</v>
      </c>
      <c r="K119" s="256">
        <v>2254186</v>
      </c>
      <c r="L119" s="256">
        <v>2254186</v>
      </c>
      <c r="M119" s="324">
        <f t="shared" si="7"/>
        <v>100</v>
      </c>
      <c r="N119" s="57"/>
    </row>
    <row r="120" spans="1:14" ht="36.75" customHeight="1" x14ac:dyDescent="0.25">
      <c r="A120" s="1"/>
      <c r="B120" s="360">
        <v>200</v>
      </c>
      <c r="C120" s="360"/>
      <c r="D120" s="360"/>
      <c r="E120" s="360"/>
      <c r="F120" s="361"/>
      <c r="G120" s="27" t="s">
        <v>50</v>
      </c>
      <c r="H120" s="346"/>
      <c r="I120" s="114" t="s">
        <v>93</v>
      </c>
      <c r="J120" s="263"/>
      <c r="K120" s="256">
        <f>SUM(K121:K124)</f>
        <v>16377946</v>
      </c>
      <c r="L120" s="256">
        <f>SUM(L121:L124)</f>
        <v>16363946</v>
      </c>
      <c r="M120" s="318">
        <f t="shared" si="7"/>
        <v>99.914519195508404</v>
      </c>
      <c r="N120" s="57"/>
    </row>
    <row r="121" spans="1:14" ht="128.25" customHeight="1" x14ac:dyDescent="0.25">
      <c r="A121" s="1"/>
      <c r="B121" s="362">
        <v>800</v>
      </c>
      <c r="C121" s="362"/>
      <c r="D121" s="362"/>
      <c r="E121" s="362"/>
      <c r="F121" s="363"/>
      <c r="G121" s="27" t="s">
        <v>3</v>
      </c>
      <c r="H121" s="346"/>
      <c r="I121" s="17" t="s">
        <v>0</v>
      </c>
      <c r="J121" s="263">
        <v>100</v>
      </c>
      <c r="K121" s="256">
        <v>11218895</v>
      </c>
      <c r="L121" s="256">
        <v>11218895</v>
      </c>
      <c r="M121" s="318">
        <f t="shared" si="7"/>
        <v>100</v>
      </c>
      <c r="N121" s="57"/>
    </row>
    <row r="122" spans="1:14" ht="47.25" x14ac:dyDescent="0.25">
      <c r="A122" s="1"/>
      <c r="B122" s="21"/>
      <c r="C122" s="22"/>
      <c r="D122" s="22"/>
      <c r="E122" s="22"/>
      <c r="F122" s="22"/>
      <c r="G122" s="27" t="s">
        <v>2</v>
      </c>
      <c r="H122" s="346"/>
      <c r="I122" s="17" t="s">
        <v>0</v>
      </c>
      <c r="J122" s="263">
        <v>200</v>
      </c>
      <c r="K122" s="256">
        <v>1397551</v>
      </c>
      <c r="L122" s="256">
        <v>1397551</v>
      </c>
      <c r="M122" s="318">
        <f t="shared" si="7"/>
        <v>100</v>
      </c>
      <c r="N122" s="57"/>
    </row>
    <row r="123" spans="1:14" ht="63" x14ac:dyDescent="0.25">
      <c r="A123" s="1"/>
      <c r="B123" s="363" t="s">
        <v>32</v>
      </c>
      <c r="C123" s="366"/>
      <c r="D123" s="366"/>
      <c r="E123" s="366"/>
      <c r="F123" s="366"/>
      <c r="G123" s="27" t="s">
        <v>4</v>
      </c>
      <c r="H123" s="25"/>
      <c r="I123" s="17" t="s">
        <v>0</v>
      </c>
      <c r="J123" s="263">
        <v>600</v>
      </c>
      <c r="K123" s="256">
        <v>3717000</v>
      </c>
      <c r="L123" s="256">
        <v>3703000</v>
      </c>
      <c r="M123" s="318">
        <f t="shared" si="7"/>
        <v>99.623352165725052</v>
      </c>
      <c r="N123" s="57"/>
    </row>
    <row r="124" spans="1:14" ht="15.75" x14ac:dyDescent="0.25">
      <c r="A124" s="1"/>
      <c r="B124" s="360">
        <v>300</v>
      </c>
      <c r="C124" s="360"/>
      <c r="D124" s="360"/>
      <c r="E124" s="360"/>
      <c r="F124" s="361"/>
      <c r="G124" s="27" t="s">
        <v>1</v>
      </c>
      <c r="H124" s="342"/>
      <c r="I124" s="17" t="s">
        <v>0</v>
      </c>
      <c r="J124" s="263">
        <v>800</v>
      </c>
      <c r="K124" s="256">
        <v>44500</v>
      </c>
      <c r="L124" s="256">
        <v>44500</v>
      </c>
      <c r="M124" s="318">
        <f t="shared" si="7"/>
        <v>100</v>
      </c>
      <c r="N124" s="57"/>
    </row>
    <row r="125" spans="1:14" ht="31.5" x14ac:dyDescent="0.25">
      <c r="A125" s="1"/>
      <c r="B125" s="198"/>
      <c r="C125" s="198"/>
      <c r="D125" s="198"/>
      <c r="E125" s="198"/>
      <c r="F125" s="199"/>
      <c r="G125" s="25" t="s">
        <v>48</v>
      </c>
      <c r="H125" s="342"/>
      <c r="I125" s="103" t="s">
        <v>95</v>
      </c>
      <c r="J125" s="263" t="s">
        <v>0</v>
      </c>
      <c r="K125" s="256">
        <f>SUM(K126)</f>
        <v>138000</v>
      </c>
      <c r="L125" s="256">
        <f>SUM(L126)</f>
        <v>138000</v>
      </c>
      <c r="M125" s="318">
        <f t="shared" si="7"/>
        <v>100</v>
      </c>
      <c r="N125" s="57"/>
    </row>
    <row r="126" spans="1:14" ht="31.5" x14ac:dyDescent="0.25">
      <c r="A126" s="1"/>
      <c r="B126" s="198"/>
      <c r="C126" s="198"/>
      <c r="D126" s="198"/>
      <c r="E126" s="198"/>
      <c r="F126" s="199"/>
      <c r="G126" s="27" t="s">
        <v>5</v>
      </c>
      <c r="H126" s="346"/>
      <c r="I126" s="104" t="s">
        <v>0</v>
      </c>
      <c r="J126" s="263">
        <v>300</v>
      </c>
      <c r="K126" s="256">
        <v>138000</v>
      </c>
      <c r="L126" s="256">
        <v>138000</v>
      </c>
      <c r="M126" s="319">
        <f t="shared" si="7"/>
        <v>100</v>
      </c>
      <c r="N126" s="57"/>
    </row>
    <row r="127" spans="1:14" ht="81" customHeight="1" x14ac:dyDescent="0.25">
      <c r="A127" s="1"/>
      <c r="B127" s="252"/>
      <c r="C127" s="252"/>
      <c r="D127" s="252"/>
      <c r="E127" s="252"/>
      <c r="F127" s="253"/>
      <c r="G127" s="27" t="s">
        <v>410</v>
      </c>
      <c r="H127" s="346"/>
      <c r="I127" s="104" t="s">
        <v>420</v>
      </c>
      <c r="J127" s="263"/>
      <c r="K127" s="256">
        <f>SUM(K128)</f>
        <v>1085712</v>
      </c>
      <c r="L127" s="256">
        <f>SUM(L128)</f>
        <v>1085712</v>
      </c>
      <c r="M127" s="318">
        <f t="shared" si="7"/>
        <v>99.999999999999986</v>
      </c>
      <c r="N127" s="57"/>
    </row>
    <row r="128" spans="1:14" ht="63" x14ac:dyDescent="0.25">
      <c r="A128" s="1"/>
      <c r="B128" s="252"/>
      <c r="C128" s="252"/>
      <c r="D128" s="252"/>
      <c r="E128" s="252"/>
      <c r="F128" s="253"/>
      <c r="G128" s="27" t="s">
        <v>4</v>
      </c>
      <c r="H128" s="346"/>
      <c r="I128" s="17" t="s">
        <v>0</v>
      </c>
      <c r="J128" s="263">
        <v>600</v>
      </c>
      <c r="K128" s="256">
        <v>1085712</v>
      </c>
      <c r="L128" s="256">
        <v>1085712</v>
      </c>
      <c r="M128" s="318">
        <f t="shared" si="7"/>
        <v>99.999999999999986</v>
      </c>
      <c r="N128" s="57"/>
    </row>
    <row r="129" spans="1:14" ht="110.25" x14ac:dyDescent="0.25">
      <c r="A129" s="1"/>
      <c r="B129" s="44"/>
      <c r="C129" s="44"/>
      <c r="D129" s="44"/>
      <c r="E129" s="44"/>
      <c r="F129" s="45"/>
      <c r="G129" s="27" t="s">
        <v>92</v>
      </c>
      <c r="H129" s="30"/>
      <c r="I129" s="103" t="s">
        <v>364</v>
      </c>
      <c r="J129" s="263" t="s">
        <v>0</v>
      </c>
      <c r="K129" s="256">
        <f>SUM(K130)</f>
        <v>24805464</v>
      </c>
      <c r="L129" s="256">
        <f>SUM(L130)</f>
        <v>24805464</v>
      </c>
      <c r="M129" s="318">
        <f t="shared" si="7"/>
        <v>100</v>
      </c>
      <c r="N129" s="57"/>
    </row>
    <row r="130" spans="1:14" ht="63" x14ac:dyDescent="0.25">
      <c r="A130" s="1"/>
      <c r="B130" s="44"/>
      <c r="C130" s="44"/>
      <c r="D130" s="44"/>
      <c r="E130" s="44"/>
      <c r="F130" s="45"/>
      <c r="G130" s="27" t="s">
        <v>4</v>
      </c>
      <c r="H130" s="346"/>
      <c r="I130" s="17" t="s">
        <v>0</v>
      </c>
      <c r="J130" s="263">
        <v>600</v>
      </c>
      <c r="K130" s="256">
        <v>24805464</v>
      </c>
      <c r="L130" s="256">
        <v>24805464</v>
      </c>
      <c r="M130" s="318">
        <f t="shared" si="7"/>
        <v>100</v>
      </c>
      <c r="N130" s="57"/>
    </row>
    <row r="131" spans="1:14" ht="63" x14ac:dyDescent="0.25">
      <c r="A131" s="1"/>
      <c r="B131" s="44"/>
      <c r="C131" s="44"/>
      <c r="D131" s="44"/>
      <c r="E131" s="44"/>
      <c r="F131" s="45"/>
      <c r="G131" s="27" t="s">
        <v>90</v>
      </c>
      <c r="H131" s="346"/>
      <c r="I131" s="103" t="s">
        <v>365</v>
      </c>
      <c r="J131" s="263" t="s">
        <v>0</v>
      </c>
      <c r="K131" s="256">
        <f>SUM(K132)</f>
        <v>246760061</v>
      </c>
      <c r="L131" s="256">
        <f>SUM(L132)</f>
        <v>246760061</v>
      </c>
      <c r="M131" s="317">
        <f t="shared" si="7"/>
        <v>100</v>
      </c>
      <c r="N131" s="57"/>
    </row>
    <row r="132" spans="1:14" ht="63" x14ac:dyDescent="0.25">
      <c r="A132" s="1"/>
      <c r="B132" s="44"/>
      <c r="C132" s="44"/>
      <c r="D132" s="44"/>
      <c r="E132" s="44"/>
      <c r="F132" s="45"/>
      <c r="G132" s="27" t="s">
        <v>4</v>
      </c>
      <c r="H132" s="346"/>
      <c r="I132" s="109" t="s">
        <v>0</v>
      </c>
      <c r="J132" s="263">
        <v>600</v>
      </c>
      <c r="K132" s="256">
        <v>246760061</v>
      </c>
      <c r="L132" s="256">
        <v>246760061</v>
      </c>
      <c r="M132" s="317">
        <f t="shared" si="7"/>
        <v>100</v>
      </c>
      <c r="N132" s="57"/>
    </row>
    <row r="133" spans="1:14" ht="63" x14ac:dyDescent="0.25">
      <c r="A133" s="1"/>
      <c r="B133" s="204"/>
      <c r="C133" s="204"/>
      <c r="D133" s="204"/>
      <c r="E133" s="204"/>
      <c r="F133" s="205"/>
      <c r="G133" s="27" t="s">
        <v>91</v>
      </c>
      <c r="H133" s="346"/>
      <c r="I133" s="103" t="s">
        <v>366</v>
      </c>
      <c r="J133" s="263" t="s">
        <v>0</v>
      </c>
      <c r="K133" s="256">
        <f>SUM(K134)</f>
        <v>13871304</v>
      </c>
      <c r="L133" s="256">
        <f>SUM(L134)</f>
        <v>13871304</v>
      </c>
      <c r="M133" s="323">
        <f t="shared" si="7"/>
        <v>100</v>
      </c>
      <c r="N133" s="57"/>
    </row>
    <row r="134" spans="1:14" ht="63" x14ac:dyDescent="0.25">
      <c r="A134" s="1"/>
      <c r="B134" s="204"/>
      <c r="C134" s="204"/>
      <c r="D134" s="204"/>
      <c r="E134" s="204"/>
      <c r="F134" s="205"/>
      <c r="G134" s="27" t="s">
        <v>4</v>
      </c>
      <c r="H134" s="346"/>
      <c r="I134" s="17"/>
      <c r="J134" s="263">
        <v>600</v>
      </c>
      <c r="K134" s="256">
        <v>13871304</v>
      </c>
      <c r="L134" s="256">
        <v>13871304</v>
      </c>
      <c r="M134" s="317">
        <f t="shared" si="7"/>
        <v>100</v>
      </c>
      <c r="N134" s="57"/>
    </row>
    <row r="135" spans="1:14" ht="78.75" x14ac:dyDescent="0.25">
      <c r="A135" s="1"/>
      <c r="B135" s="195"/>
      <c r="C135" s="195"/>
      <c r="D135" s="195"/>
      <c r="E135" s="195"/>
      <c r="F135" s="196"/>
      <c r="G135" s="30" t="s">
        <v>318</v>
      </c>
      <c r="H135" s="349"/>
      <c r="I135" s="114" t="s">
        <v>367</v>
      </c>
      <c r="J135" s="263"/>
      <c r="K135" s="256">
        <f>SUM(K136)</f>
        <v>106544780</v>
      </c>
      <c r="L135" s="256">
        <f>SUM(L136)</f>
        <v>106544780</v>
      </c>
      <c r="M135" s="317">
        <f t="shared" si="7"/>
        <v>100</v>
      </c>
      <c r="N135" s="57"/>
    </row>
    <row r="136" spans="1:14" ht="63" x14ac:dyDescent="0.25">
      <c r="A136" s="1"/>
      <c r="B136" s="195"/>
      <c r="C136" s="195"/>
      <c r="D136" s="195"/>
      <c r="E136" s="195"/>
      <c r="F136" s="196"/>
      <c r="G136" s="27" t="s">
        <v>4</v>
      </c>
      <c r="H136" s="346"/>
      <c r="I136" s="17" t="s">
        <v>0</v>
      </c>
      <c r="J136" s="263">
        <v>600</v>
      </c>
      <c r="K136" s="256">
        <v>106544780</v>
      </c>
      <c r="L136" s="256">
        <v>106544780</v>
      </c>
      <c r="M136" s="317">
        <f t="shared" si="7"/>
        <v>100</v>
      </c>
      <c r="N136" s="57"/>
    </row>
    <row r="137" spans="1:14" ht="82.5" customHeight="1" x14ac:dyDescent="0.25">
      <c r="A137" s="1"/>
      <c r="B137" s="246"/>
      <c r="C137" s="246"/>
      <c r="D137" s="246"/>
      <c r="E137" s="246"/>
      <c r="F137" s="247"/>
      <c r="G137" s="27" t="s">
        <v>410</v>
      </c>
      <c r="H137" s="349"/>
      <c r="I137" s="17" t="s">
        <v>411</v>
      </c>
      <c r="J137" s="263"/>
      <c r="K137" s="256">
        <f>SUM(K138)</f>
        <v>1017745</v>
      </c>
      <c r="L137" s="256">
        <f>SUM(L138)</f>
        <v>1017745</v>
      </c>
      <c r="M137" s="317">
        <f t="shared" si="7"/>
        <v>99.999999999999986</v>
      </c>
      <c r="N137" s="57"/>
    </row>
    <row r="138" spans="1:14" ht="63" x14ac:dyDescent="0.25">
      <c r="A138" s="1"/>
      <c r="B138" s="246"/>
      <c r="C138" s="246"/>
      <c r="D138" s="246"/>
      <c r="E138" s="246"/>
      <c r="F138" s="247"/>
      <c r="G138" s="27" t="s">
        <v>4</v>
      </c>
      <c r="H138" s="349"/>
      <c r="I138" s="17" t="s">
        <v>0</v>
      </c>
      <c r="J138" s="263">
        <v>600</v>
      </c>
      <c r="K138" s="256">
        <v>1017745</v>
      </c>
      <c r="L138" s="256">
        <v>1017745</v>
      </c>
      <c r="M138" s="317">
        <f t="shared" si="7"/>
        <v>99.999999999999986</v>
      </c>
      <c r="N138" s="57"/>
    </row>
    <row r="139" spans="1:14" ht="67.5" customHeight="1" x14ac:dyDescent="0.25">
      <c r="A139" s="1"/>
      <c r="B139" s="204"/>
      <c r="C139" s="204"/>
      <c r="D139" s="204"/>
      <c r="E139" s="204"/>
      <c r="F139" s="205"/>
      <c r="G139" s="27" t="s">
        <v>340</v>
      </c>
      <c r="H139" s="349"/>
      <c r="I139" s="118" t="s">
        <v>341</v>
      </c>
      <c r="J139" s="263"/>
      <c r="K139" s="256">
        <f>SUM(K140)</f>
        <v>8592636</v>
      </c>
      <c r="L139" s="256">
        <f>SUM(L140)</f>
        <v>8592636</v>
      </c>
      <c r="M139" s="318">
        <f t="shared" si="7"/>
        <v>100</v>
      </c>
      <c r="N139" s="57"/>
    </row>
    <row r="140" spans="1:14" ht="63" x14ac:dyDescent="0.25">
      <c r="A140" s="1"/>
      <c r="B140" s="204"/>
      <c r="C140" s="204"/>
      <c r="D140" s="204"/>
      <c r="E140" s="204"/>
      <c r="F140" s="205"/>
      <c r="G140" s="27" t="s">
        <v>4</v>
      </c>
      <c r="H140" s="346"/>
      <c r="I140" s="17" t="s">
        <v>0</v>
      </c>
      <c r="J140" s="263">
        <v>600</v>
      </c>
      <c r="K140" s="256">
        <v>8592636</v>
      </c>
      <c r="L140" s="256">
        <v>8592636</v>
      </c>
      <c r="M140" s="318">
        <f t="shared" si="7"/>
        <v>100</v>
      </c>
      <c r="N140" s="57"/>
    </row>
    <row r="141" spans="1:14" ht="47.25" x14ac:dyDescent="0.25">
      <c r="A141" s="1"/>
      <c r="B141" s="44"/>
      <c r="C141" s="44"/>
      <c r="D141" s="44"/>
      <c r="E141" s="44"/>
      <c r="F141" s="45"/>
      <c r="G141" s="152" t="s">
        <v>97</v>
      </c>
      <c r="H141" s="52"/>
      <c r="I141" s="82" t="s">
        <v>96</v>
      </c>
      <c r="J141" s="263"/>
      <c r="K141" s="258">
        <f>SUM(K142+K144+K146+K148+K153)</f>
        <v>27202215</v>
      </c>
      <c r="L141" s="258">
        <f>SUM(L142+L144+L146+L148+L153)</f>
        <v>26943843</v>
      </c>
      <c r="M141" s="321">
        <f t="shared" si="7"/>
        <v>99.050180288627217</v>
      </c>
      <c r="N141" s="56"/>
    </row>
    <row r="142" spans="1:14" ht="94.5" x14ac:dyDescent="0.25">
      <c r="A142" s="1"/>
      <c r="B142" s="44"/>
      <c r="C142" s="44"/>
      <c r="D142" s="44"/>
      <c r="E142" s="44"/>
      <c r="F142" s="45"/>
      <c r="G142" s="155" t="s">
        <v>51</v>
      </c>
      <c r="H142" s="25"/>
      <c r="I142" s="93" t="s">
        <v>99</v>
      </c>
      <c r="J142" s="263"/>
      <c r="K142" s="259">
        <f>SUM(K143)</f>
        <v>271956</v>
      </c>
      <c r="L142" s="259">
        <f>SUM(L143)</f>
        <v>120917</v>
      </c>
      <c r="M142" s="318">
        <f t="shared" si="7"/>
        <v>44.461971789554191</v>
      </c>
      <c r="N142" s="57"/>
    </row>
    <row r="143" spans="1:14" ht="31.5" x14ac:dyDescent="0.25">
      <c r="A143" s="1"/>
      <c r="B143" s="44"/>
      <c r="C143" s="44"/>
      <c r="D143" s="44"/>
      <c r="E143" s="44"/>
      <c r="F143" s="45"/>
      <c r="G143" s="27" t="s">
        <v>5</v>
      </c>
      <c r="H143" s="346"/>
      <c r="I143" s="98"/>
      <c r="J143" s="263">
        <v>300</v>
      </c>
      <c r="K143" s="256">
        <v>271956</v>
      </c>
      <c r="L143" s="256">
        <v>120917</v>
      </c>
      <c r="M143" s="318">
        <f t="shared" si="7"/>
        <v>44.461971789554191</v>
      </c>
      <c r="N143" s="57"/>
    </row>
    <row r="144" spans="1:14" ht="63" x14ac:dyDescent="0.25">
      <c r="A144" s="1"/>
      <c r="B144" s="44"/>
      <c r="C144" s="44"/>
      <c r="D144" s="44"/>
      <c r="E144" s="44"/>
      <c r="F144" s="45"/>
      <c r="G144" s="153" t="s">
        <v>98</v>
      </c>
      <c r="H144" s="30"/>
      <c r="I144" s="90" t="s">
        <v>368</v>
      </c>
      <c r="J144" s="263"/>
      <c r="K144" s="256">
        <f>SUM(K145)</f>
        <v>6079900</v>
      </c>
      <c r="L144" s="256">
        <f>SUM(L145)</f>
        <v>6079900</v>
      </c>
      <c r="M144" s="318">
        <f t="shared" si="7"/>
        <v>100</v>
      </c>
      <c r="N144" s="57"/>
    </row>
    <row r="145" spans="1:14" ht="31.5" x14ac:dyDescent="0.25">
      <c r="A145" s="1"/>
      <c r="B145" s="44"/>
      <c r="C145" s="44"/>
      <c r="D145" s="44"/>
      <c r="E145" s="44"/>
      <c r="F145" s="45"/>
      <c r="G145" s="27" t="s">
        <v>5</v>
      </c>
      <c r="H145" s="346"/>
      <c r="I145" s="98"/>
      <c r="J145" s="263">
        <v>300</v>
      </c>
      <c r="K145" s="256">
        <v>6079900</v>
      </c>
      <c r="L145" s="256">
        <v>6079900</v>
      </c>
      <c r="M145" s="318">
        <f t="shared" si="7"/>
        <v>100</v>
      </c>
      <c r="N145" s="57"/>
    </row>
    <row r="146" spans="1:14" ht="94.5" x14ac:dyDescent="0.25">
      <c r="A146" s="1"/>
      <c r="B146" s="44"/>
      <c r="C146" s="44"/>
      <c r="D146" s="44"/>
      <c r="E146" s="44"/>
      <c r="F146" s="45"/>
      <c r="G146" s="153" t="s">
        <v>100</v>
      </c>
      <c r="H146" s="30"/>
      <c r="I146" s="93" t="s">
        <v>369</v>
      </c>
      <c r="J146" s="263"/>
      <c r="K146" s="256">
        <f>SUM(K147:K147)</f>
        <v>17025233</v>
      </c>
      <c r="L146" s="256">
        <f>SUM(L147:L147)</f>
        <v>17025231</v>
      </c>
      <c r="M146" s="318">
        <f t="shared" si="7"/>
        <v>99.999988252730532</v>
      </c>
      <c r="N146" s="57"/>
    </row>
    <row r="147" spans="1:14" ht="31.5" x14ac:dyDescent="0.25">
      <c r="A147" s="1"/>
      <c r="B147" s="44"/>
      <c r="C147" s="44"/>
      <c r="D147" s="44"/>
      <c r="E147" s="44"/>
      <c r="F147" s="45"/>
      <c r="G147" s="27" t="s">
        <v>5</v>
      </c>
      <c r="H147" s="346"/>
      <c r="I147" s="79"/>
      <c r="J147" s="263">
        <v>300</v>
      </c>
      <c r="K147" s="256">
        <v>17025233</v>
      </c>
      <c r="L147" s="256">
        <v>17025231</v>
      </c>
      <c r="M147" s="318">
        <f t="shared" si="7"/>
        <v>99.999988252730532</v>
      </c>
      <c r="N147" s="57"/>
    </row>
    <row r="148" spans="1:14" ht="47.25" x14ac:dyDescent="0.25">
      <c r="A148" s="1"/>
      <c r="B148" s="44"/>
      <c r="C148" s="44"/>
      <c r="D148" s="44"/>
      <c r="E148" s="44"/>
      <c r="F148" s="45"/>
      <c r="G148" s="27" t="s">
        <v>101</v>
      </c>
      <c r="H148" s="346"/>
      <c r="I148" s="93" t="s">
        <v>370</v>
      </c>
      <c r="J148" s="263"/>
      <c r="K148" s="256">
        <f>SUM(K149:K152)</f>
        <v>1637432</v>
      </c>
      <c r="L148" s="256">
        <f>SUM(L149:L152)</f>
        <v>1530101</v>
      </c>
      <c r="M148" s="318">
        <f t="shared" si="7"/>
        <v>93.4451629136355</v>
      </c>
      <c r="N148" s="57"/>
    </row>
    <row r="149" spans="1:14" ht="127.5" customHeight="1" x14ac:dyDescent="0.25">
      <c r="A149" s="1"/>
      <c r="B149" s="305"/>
      <c r="C149" s="305"/>
      <c r="D149" s="305"/>
      <c r="E149" s="305"/>
      <c r="F149" s="306"/>
      <c r="G149" s="27" t="s">
        <v>3</v>
      </c>
      <c r="H149" s="346"/>
      <c r="I149" s="79" t="s">
        <v>0</v>
      </c>
      <c r="J149" s="263">
        <v>100</v>
      </c>
      <c r="K149" s="256">
        <v>66662</v>
      </c>
      <c r="L149" s="256">
        <v>48587</v>
      </c>
      <c r="M149" s="318">
        <f t="shared" si="7"/>
        <v>72.885601992139456</v>
      </c>
      <c r="N149" s="57"/>
    </row>
    <row r="150" spans="1:14" ht="47.25" x14ac:dyDescent="0.25">
      <c r="A150" s="1"/>
      <c r="B150" s="131"/>
      <c r="C150" s="131"/>
      <c r="D150" s="131"/>
      <c r="E150" s="131"/>
      <c r="F150" s="132"/>
      <c r="G150" s="27" t="s">
        <v>2</v>
      </c>
      <c r="H150" s="346"/>
      <c r="I150" s="79" t="s">
        <v>0</v>
      </c>
      <c r="J150" s="263">
        <v>200</v>
      </c>
      <c r="K150" s="256">
        <v>28000</v>
      </c>
      <c r="L150" s="256">
        <v>28000</v>
      </c>
      <c r="M150" s="318">
        <f t="shared" si="7"/>
        <v>100</v>
      </c>
      <c r="N150" s="57"/>
    </row>
    <row r="151" spans="1:14" ht="31.5" x14ac:dyDescent="0.25">
      <c r="A151" s="1"/>
      <c r="B151" s="44"/>
      <c r="C151" s="44"/>
      <c r="D151" s="44"/>
      <c r="E151" s="44"/>
      <c r="F151" s="45"/>
      <c r="G151" s="27" t="s">
        <v>5</v>
      </c>
      <c r="H151" s="346"/>
      <c r="I151" s="79"/>
      <c r="J151" s="263">
        <v>300</v>
      </c>
      <c r="K151" s="256">
        <v>1075087</v>
      </c>
      <c r="L151" s="256">
        <v>985831</v>
      </c>
      <c r="M151" s="318">
        <f t="shared" si="7"/>
        <v>91.697788179003183</v>
      </c>
      <c r="N151" s="57"/>
    </row>
    <row r="152" spans="1:14" ht="63" x14ac:dyDescent="0.25">
      <c r="A152" s="1"/>
      <c r="B152" s="227"/>
      <c r="C152" s="227"/>
      <c r="D152" s="227"/>
      <c r="E152" s="227"/>
      <c r="F152" s="228"/>
      <c r="G152" s="27" t="s">
        <v>4</v>
      </c>
      <c r="H152" s="346"/>
      <c r="I152" s="17" t="s">
        <v>0</v>
      </c>
      <c r="J152" s="263">
        <v>600</v>
      </c>
      <c r="K152" s="256">
        <v>467683</v>
      </c>
      <c r="L152" s="256">
        <v>467683</v>
      </c>
      <c r="M152" s="318">
        <f t="shared" si="7"/>
        <v>100</v>
      </c>
      <c r="N152" s="57"/>
    </row>
    <row r="153" spans="1:14" ht="47.25" x14ac:dyDescent="0.25">
      <c r="A153" s="1"/>
      <c r="B153" s="44"/>
      <c r="C153" s="44"/>
      <c r="D153" s="44"/>
      <c r="E153" s="44"/>
      <c r="F153" s="45"/>
      <c r="G153" s="153" t="s">
        <v>110</v>
      </c>
      <c r="H153" s="30"/>
      <c r="I153" s="93" t="s">
        <v>371</v>
      </c>
      <c r="J153" s="263" t="s">
        <v>0</v>
      </c>
      <c r="K153" s="256">
        <f>SUM(K154:K155)</f>
        <v>2187694</v>
      </c>
      <c r="L153" s="256">
        <f>SUM(L154:L155)</f>
        <v>2187694</v>
      </c>
      <c r="M153" s="318">
        <f t="shared" si="7"/>
        <v>100</v>
      </c>
      <c r="N153" s="57"/>
    </row>
    <row r="154" spans="1:14" ht="128.25" customHeight="1" x14ac:dyDescent="0.25">
      <c r="A154" s="1"/>
      <c r="B154" s="44"/>
      <c r="C154" s="44"/>
      <c r="D154" s="44"/>
      <c r="E154" s="44"/>
      <c r="F154" s="45"/>
      <c r="G154" s="27" t="s">
        <v>3</v>
      </c>
      <c r="H154" s="346"/>
      <c r="I154" s="79" t="s">
        <v>0</v>
      </c>
      <c r="J154" s="263">
        <v>100</v>
      </c>
      <c r="K154" s="256">
        <v>1879971</v>
      </c>
      <c r="L154" s="256">
        <v>1879971</v>
      </c>
      <c r="M154" s="318">
        <f t="shared" si="7"/>
        <v>100</v>
      </c>
      <c r="N154" s="57"/>
    </row>
    <row r="155" spans="1:14" ht="47.25" x14ac:dyDescent="0.25">
      <c r="A155" s="1"/>
      <c r="B155" s="131"/>
      <c r="C155" s="131"/>
      <c r="D155" s="131"/>
      <c r="E155" s="131"/>
      <c r="F155" s="132"/>
      <c r="G155" s="27" t="s">
        <v>2</v>
      </c>
      <c r="H155" s="346"/>
      <c r="I155" s="79" t="s">
        <v>0</v>
      </c>
      <c r="J155" s="263">
        <v>200</v>
      </c>
      <c r="K155" s="256">
        <v>307723</v>
      </c>
      <c r="L155" s="256">
        <v>307723</v>
      </c>
      <c r="M155" s="318">
        <f t="shared" si="7"/>
        <v>100</v>
      </c>
      <c r="N155" s="57"/>
    </row>
    <row r="156" spans="1:14" ht="47.25" x14ac:dyDescent="0.25">
      <c r="A156" s="1"/>
      <c r="B156" s="44"/>
      <c r="C156" s="44"/>
      <c r="D156" s="44"/>
      <c r="E156" s="44"/>
      <c r="F156" s="45"/>
      <c r="G156" s="27" t="s">
        <v>103</v>
      </c>
      <c r="H156" s="346"/>
      <c r="I156" s="82" t="s">
        <v>102</v>
      </c>
      <c r="J156" s="263"/>
      <c r="K156" s="258">
        <f>SUM(K157+K159+K161+K163+K166+K168)</f>
        <v>4510033</v>
      </c>
      <c r="L156" s="258">
        <f>SUM(L157+L159+L161+L163+L166+L168)</f>
        <v>4510033</v>
      </c>
      <c r="M156" s="321">
        <f t="shared" si="7"/>
        <v>100</v>
      </c>
      <c r="N156" s="56"/>
    </row>
    <row r="157" spans="1:14" ht="94.5" x14ac:dyDescent="0.25">
      <c r="A157" s="1"/>
      <c r="B157" s="44"/>
      <c r="C157" s="44"/>
      <c r="D157" s="44"/>
      <c r="E157" s="44"/>
      <c r="F157" s="45"/>
      <c r="G157" s="27" t="s">
        <v>372</v>
      </c>
      <c r="H157" s="25"/>
      <c r="I157" s="17" t="s">
        <v>373</v>
      </c>
      <c r="J157" s="263"/>
      <c r="K157" s="256">
        <f>SUM(K158)</f>
        <v>48411</v>
      </c>
      <c r="L157" s="256">
        <f>SUM(L158)</f>
        <v>48411</v>
      </c>
      <c r="M157" s="318">
        <f t="shared" si="7"/>
        <v>100</v>
      </c>
      <c r="N157" s="57"/>
    </row>
    <row r="158" spans="1:14" ht="63" x14ac:dyDescent="0.25">
      <c r="A158" s="1"/>
      <c r="B158" s="44"/>
      <c r="C158" s="44"/>
      <c r="D158" s="44"/>
      <c r="E158" s="44"/>
      <c r="F158" s="45"/>
      <c r="G158" s="27" t="s">
        <v>4</v>
      </c>
      <c r="H158" s="346"/>
      <c r="I158" s="109" t="s">
        <v>0</v>
      </c>
      <c r="J158" s="263">
        <v>600</v>
      </c>
      <c r="K158" s="259">
        <v>48411</v>
      </c>
      <c r="L158" s="259">
        <v>48411</v>
      </c>
      <c r="M158" s="318">
        <f t="shared" si="7"/>
        <v>100</v>
      </c>
      <c r="N158" s="57"/>
    </row>
    <row r="159" spans="1:14" ht="63" x14ac:dyDescent="0.25">
      <c r="A159" s="1"/>
      <c r="B159" s="44"/>
      <c r="C159" s="44"/>
      <c r="D159" s="44"/>
      <c r="E159" s="44"/>
      <c r="F159" s="45"/>
      <c r="G159" s="25" t="s">
        <v>319</v>
      </c>
      <c r="H159" s="346"/>
      <c r="I159" s="103" t="s">
        <v>104</v>
      </c>
      <c r="J159" s="263"/>
      <c r="K159" s="256">
        <f>SUM(K160:K160)</f>
        <v>1232677</v>
      </c>
      <c r="L159" s="256">
        <f>SUM(L160:L160)</f>
        <v>1232677</v>
      </c>
      <c r="M159" s="318">
        <f t="shared" si="7"/>
        <v>100</v>
      </c>
      <c r="N159" s="57"/>
    </row>
    <row r="160" spans="1:14" ht="63" x14ac:dyDescent="0.25">
      <c r="A160" s="1"/>
      <c r="B160" s="44"/>
      <c r="C160" s="44"/>
      <c r="D160" s="44"/>
      <c r="E160" s="44"/>
      <c r="F160" s="45"/>
      <c r="G160" s="27" t="s">
        <v>4</v>
      </c>
      <c r="H160" s="346"/>
      <c r="I160" s="79"/>
      <c r="J160" s="263">
        <v>600</v>
      </c>
      <c r="K160" s="256">
        <v>1232677</v>
      </c>
      <c r="L160" s="256">
        <v>1232677</v>
      </c>
      <c r="M160" s="319">
        <f t="shared" si="7"/>
        <v>100</v>
      </c>
      <c r="N160" s="57"/>
    </row>
    <row r="161" spans="1:14" ht="94.5" x14ac:dyDescent="0.25">
      <c r="A161" s="1"/>
      <c r="B161" s="44"/>
      <c r="C161" s="44"/>
      <c r="D161" s="44"/>
      <c r="E161" s="44"/>
      <c r="F161" s="45"/>
      <c r="G161" s="27" t="s">
        <v>105</v>
      </c>
      <c r="H161" s="61"/>
      <c r="I161" s="114" t="s">
        <v>374</v>
      </c>
      <c r="J161" s="263"/>
      <c r="K161" s="256">
        <f>SUM(K162)</f>
        <v>435699</v>
      </c>
      <c r="L161" s="256">
        <f>SUM(L162)</f>
        <v>435699</v>
      </c>
      <c r="M161" s="318">
        <f t="shared" si="7"/>
        <v>100</v>
      </c>
      <c r="N161" s="57"/>
    </row>
    <row r="162" spans="1:14" ht="63" x14ac:dyDescent="0.25">
      <c r="A162" s="1"/>
      <c r="B162" s="44"/>
      <c r="C162" s="44"/>
      <c r="D162" s="44"/>
      <c r="E162" s="44"/>
      <c r="F162" s="45"/>
      <c r="G162" s="27" t="s">
        <v>4</v>
      </c>
      <c r="H162" s="346"/>
      <c r="I162" s="109" t="s">
        <v>0</v>
      </c>
      <c r="J162" s="263">
        <v>600</v>
      </c>
      <c r="K162" s="256">
        <v>435699</v>
      </c>
      <c r="L162" s="256">
        <v>435699</v>
      </c>
      <c r="M162" s="318">
        <f t="shared" si="7"/>
        <v>100</v>
      </c>
      <c r="N162" s="57"/>
    </row>
    <row r="163" spans="1:14" ht="128.25" customHeight="1" x14ac:dyDescent="0.25">
      <c r="A163" s="1"/>
      <c r="B163" s="44"/>
      <c r="C163" s="44"/>
      <c r="D163" s="44"/>
      <c r="E163" s="44"/>
      <c r="F163" s="45"/>
      <c r="G163" s="30" t="s">
        <v>106</v>
      </c>
      <c r="H163" s="30"/>
      <c r="I163" s="114" t="s">
        <v>375</v>
      </c>
      <c r="J163" s="263"/>
      <c r="K163" s="256">
        <f>SUM(K164:K165)</f>
        <v>2696226</v>
      </c>
      <c r="L163" s="256">
        <f>SUM(L164:L165)</f>
        <v>2696226</v>
      </c>
      <c r="M163" s="318">
        <f t="shared" ref="M163:M165" si="9">L163/K163%</f>
        <v>100</v>
      </c>
      <c r="N163" s="57"/>
    </row>
    <row r="164" spans="1:14" ht="31.5" x14ac:dyDescent="0.25">
      <c r="A164" s="1"/>
      <c r="B164" s="44"/>
      <c r="C164" s="44"/>
      <c r="D164" s="44"/>
      <c r="E164" s="44"/>
      <c r="F164" s="45"/>
      <c r="G164" s="27" t="s">
        <v>5</v>
      </c>
      <c r="H164" s="346"/>
      <c r="I164" s="109" t="s">
        <v>0</v>
      </c>
      <c r="J164" s="263">
        <v>300</v>
      </c>
      <c r="K164" s="256">
        <v>1129620</v>
      </c>
      <c r="L164" s="256">
        <v>1129620</v>
      </c>
      <c r="M164" s="318">
        <f t="shared" si="9"/>
        <v>100</v>
      </c>
      <c r="N164" s="57"/>
    </row>
    <row r="165" spans="1:14" ht="63" x14ac:dyDescent="0.25">
      <c r="A165" s="1"/>
      <c r="B165" s="217"/>
      <c r="C165" s="217"/>
      <c r="D165" s="217"/>
      <c r="E165" s="217"/>
      <c r="F165" s="218"/>
      <c r="G165" s="27" t="s">
        <v>4</v>
      </c>
      <c r="H165" s="346"/>
      <c r="I165" s="109" t="s">
        <v>0</v>
      </c>
      <c r="J165" s="263">
        <v>600</v>
      </c>
      <c r="K165" s="259">
        <v>1566606</v>
      </c>
      <c r="L165" s="259">
        <v>1566606</v>
      </c>
      <c r="M165" s="318">
        <f t="shared" si="9"/>
        <v>100</v>
      </c>
      <c r="N165" s="57"/>
    </row>
    <row r="166" spans="1:14" ht="63" x14ac:dyDescent="0.25">
      <c r="A166" s="1"/>
      <c r="B166" s="123"/>
      <c r="C166" s="123"/>
      <c r="D166" s="123"/>
      <c r="E166" s="123"/>
      <c r="F166" s="124"/>
      <c r="G166" s="30" t="s">
        <v>107</v>
      </c>
      <c r="H166" s="346"/>
      <c r="I166" s="224" t="s">
        <v>376</v>
      </c>
      <c r="J166" s="263"/>
      <c r="K166" s="259">
        <f>SUM(K167)</f>
        <v>90200</v>
      </c>
      <c r="L166" s="259">
        <f>SUM(L167)</f>
        <v>90200</v>
      </c>
      <c r="M166" s="318">
        <v>0</v>
      </c>
      <c r="N166" s="57"/>
    </row>
    <row r="167" spans="1:14" ht="31.5" x14ac:dyDescent="0.25">
      <c r="A167" s="1"/>
      <c r="B167" s="123"/>
      <c r="C167" s="123"/>
      <c r="D167" s="123"/>
      <c r="E167" s="123"/>
      <c r="F167" s="124"/>
      <c r="G167" s="26" t="s">
        <v>5</v>
      </c>
      <c r="H167" s="346"/>
      <c r="I167" s="118" t="s">
        <v>0</v>
      </c>
      <c r="J167" s="263">
        <v>300</v>
      </c>
      <c r="K167" s="256">
        <v>90200</v>
      </c>
      <c r="L167" s="256">
        <v>90200</v>
      </c>
      <c r="M167" s="318">
        <f t="shared" ref="M167:M232" si="10">L167/K167%</f>
        <v>100</v>
      </c>
      <c r="N167" s="57"/>
    </row>
    <row r="168" spans="1:14" ht="63" x14ac:dyDescent="0.25">
      <c r="A168" s="1"/>
      <c r="B168" s="198"/>
      <c r="C168" s="198"/>
      <c r="D168" s="198"/>
      <c r="E168" s="198"/>
      <c r="F168" s="199"/>
      <c r="G168" s="223" t="s">
        <v>268</v>
      </c>
      <c r="H168" s="346"/>
      <c r="I168" s="216" t="s">
        <v>377</v>
      </c>
      <c r="J168" s="331" t="s">
        <v>0</v>
      </c>
      <c r="K168" s="259">
        <f>SUM(K169)</f>
        <v>6820</v>
      </c>
      <c r="L168" s="259">
        <f>SUM(L169)</f>
        <v>6820</v>
      </c>
      <c r="M168" s="318">
        <f t="shared" si="10"/>
        <v>100</v>
      </c>
      <c r="N168" s="57"/>
    </row>
    <row r="169" spans="1:14" ht="31.5" x14ac:dyDescent="0.25">
      <c r="A169" s="1"/>
      <c r="B169" s="198"/>
      <c r="C169" s="198"/>
      <c r="D169" s="198"/>
      <c r="E169" s="198"/>
      <c r="F169" s="199"/>
      <c r="G169" s="27" t="s">
        <v>5</v>
      </c>
      <c r="H169" s="346"/>
      <c r="I169" s="17" t="s">
        <v>0</v>
      </c>
      <c r="J169" s="263">
        <v>300</v>
      </c>
      <c r="K169" s="259">
        <v>6820</v>
      </c>
      <c r="L169" s="259">
        <v>6820</v>
      </c>
      <c r="M169" s="318">
        <f t="shared" si="10"/>
        <v>100</v>
      </c>
      <c r="N169" s="57"/>
    </row>
    <row r="170" spans="1:14" ht="63" x14ac:dyDescent="0.25">
      <c r="A170" s="1"/>
      <c r="B170" s="44"/>
      <c r="C170" s="44"/>
      <c r="D170" s="44"/>
      <c r="E170" s="44"/>
      <c r="F170" s="45"/>
      <c r="G170" s="27" t="s">
        <v>109</v>
      </c>
      <c r="H170" s="346"/>
      <c r="I170" s="82" t="s">
        <v>108</v>
      </c>
      <c r="J170" s="263"/>
      <c r="K170" s="257">
        <f>SUM(K171)</f>
        <v>168000</v>
      </c>
      <c r="L170" s="257">
        <f>SUM(L171)</f>
        <v>168000</v>
      </c>
      <c r="M170" s="321">
        <f t="shared" si="10"/>
        <v>100</v>
      </c>
      <c r="N170" s="56"/>
    </row>
    <row r="171" spans="1:14" ht="31.5" x14ac:dyDescent="0.25">
      <c r="A171" s="1"/>
      <c r="B171" s="362">
        <v>600</v>
      </c>
      <c r="C171" s="362"/>
      <c r="D171" s="362"/>
      <c r="E171" s="362"/>
      <c r="F171" s="363"/>
      <c r="G171" s="155" t="s">
        <v>49</v>
      </c>
      <c r="H171" s="25"/>
      <c r="I171" s="93" t="s">
        <v>111</v>
      </c>
      <c r="J171" s="263"/>
      <c r="K171" s="256">
        <f>SUM(K172:K173)</f>
        <v>168000</v>
      </c>
      <c r="L171" s="256">
        <f>SUM(L172:L173)</f>
        <v>168000</v>
      </c>
      <c r="M171" s="318">
        <f t="shared" si="10"/>
        <v>100</v>
      </c>
      <c r="N171" s="57"/>
    </row>
    <row r="172" spans="1:14" ht="31.5" x14ac:dyDescent="0.25">
      <c r="A172" s="1"/>
      <c r="B172" s="285"/>
      <c r="C172" s="285"/>
      <c r="D172" s="285"/>
      <c r="E172" s="285"/>
      <c r="F172" s="286"/>
      <c r="G172" s="26" t="s">
        <v>5</v>
      </c>
      <c r="H172" s="346"/>
      <c r="I172" s="118" t="s">
        <v>0</v>
      </c>
      <c r="J172" s="263">
        <v>300</v>
      </c>
      <c r="K172" s="256">
        <v>18000</v>
      </c>
      <c r="L172" s="256">
        <v>18000</v>
      </c>
      <c r="M172" s="318">
        <f t="shared" si="10"/>
        <v>100</v>
      </c>
      <c r="N172" s="57"/>
    </row>
    <row r="173" spans="1:14" ht="63" x14ac:dyDescent="0.25">
      <c r="A173" s="1"/>
      <c r="B173" s="229"/>
      <c r="C173" s="229"/>
      <c r="D173" s="229"/>
      <c r="E173" s="229"/>
      <c r="F173" s="230"/>
      <c r="G173" s="27" t="s">
        <v>4</v>
      </c>
      <c r="H173" s="346"/>
      <c r="I173" s="109" t="s">
        <v>0</v>
      </c>
      <c r="J173" s="263">
        <v>600</v>
      </c>
      <c r="K173" s="256">
        <v>150000</v>
      </c>
      <c r="L173" s="256">
        <v>150000</v>
      </c>
      <c r="M173" s="318">
        <f t="shared" si="10"/>
        <v>100</v>
      </c>
      <c r="N173" s="57"/>
    </row>
    <row r="174" spans="1:14" ht="47.25" x14ac:dyDescent="0.25">
      <c r="A174" s="1"/>
      <c r="B174" s="254"/>
      <c r="C174" s="254"/>
      <c r="D174" s="254"/>
      <c r="E174" s="254"/>
      <c r="F174" s="255"/>
      <c r="G174" s="31" t="s">
        <v>423</v>
      </c>
      <c r="H174" s="346"/>
      <c r="I174" s="260" t="s">
        <v>425</v>
      </c>
      <c r="J174" s="261"/>
      <c r="K174" s="258">
        <f>SUM(K175:K175)</f>
        <v>1574561</v>
      </c>
      <c r="L174" s="258">
        <f>SUM(L175:L175)</f>
        <v>1574561</v>
      </c>
      <c r="M174" s="321">
        <f t="shared" si="10"/>
        <v>100</v>
      </c>
      <c r="N174" s="57"/>
    </row>
    <row r="175" spans="1:14" ht="81.75" customHeight="1" x14ac:dyDescent="0.25">
      <c r="A175" s="1"/>
      <c r="B175" s="254"/>
      <c r="C175" s="254"/>
      <c r="D175" s="254"/>
      <c r="E175" s="254"/>
      <c r="F175" s="255"/>
      <c r="G175" s="27" t="s">
        <v>424</v>
      </c>
      <c r="H175" s="346"/>
      <c r="I175" s="262" t="s">
        <v>426</v>
      </c>
      <c r="J175" s="263"/>
      <c r="K175" s="256">
        <f>SUM(K176:K176)</f>
        <v>1574561</v>
      </c>
      <c r="L175" s="256">
        <f>SUM(L176:L176)</f>
        <v>1574561</v>
      </c>
      <c r="M175" s="318">
        <f t="shared" si="10"/>
        <v>100</v>
      </c>
      <c r="N175" s="57"/>
    </row>
    <row r="176" spans="1:14" ht="63" x14ac:dyDescent="0.25">
      <c r="A176" s="1"/>
      <c r="B176" s="254"/>
      <c r="C176" s="254"/>
      <c r="D176" s="254"/>
      <c r="E176" s="254"/>
      <c r="F176" s="255"/>
      <c r="G176" s="27" t="s">
        <v>4</v>
      </c>
      <c r="H176" s="346"/>
      <c r="I176" s="262" t="s">
        <v>0</v>
      </c>
      <c r="J176" s="263">
        <v>600</v>
      </c>
      <c r="K176" s="256">
        <v>1574561</v>
      </c>
      <c r="L176" s="256">
        <v>1574561</v>
      </c>
      <c r="M176" s="318">
        <f t="shared" si="10"/>
        <v>100</v>
      </c>
      <c r="N176" s="57"/>
    </row>
    <row r="177" spans="1:14" ht="31.5" x14ac:dyDescent="0.25">
      <c r="A177" s="1"/>
      <c r="B177" s="254"/>
      <c r="C177" s="254"/>
      <c r="D177" s="254"/>
      <c r="E177" s="254"/>
      <c r="F177" s="255"/>
      <c r="G177" s="31" t="s">
        <v>427</v>
      </c>
      <c r="H177" s="346"/>
      <c r="I177" s="264" t="s">
        <v>112</v>
      </c>
      <c r="J177" s="263"/>
      <c r="K177" s="258">
        <f>SUM(K178:K178)</f>
        <v>379073</v>
      </c>
      <c r="L177" s="258">
        <f>SUM(L178:L178)</f>
        <v>379073</v>
      </c>
      <c r="M177" s="321">
        <f t="shared" si="10"/>
        <v>100</v>
      </c>
      <c r="N177" s="57"/>
    </row>
    <row r="178" spans="1:14" ht="63" x14ac:dyDescent="0.25">
      <c r="A178" s="1"/>
      <c r="B178" s="254"/>
      <c r="C178" s="254"/>
      <c r="D178" s="254"/>
      <c r="E178" s="254"/>
      <c r="F178" s="255"/>
      <c r="G178" s="31" t="s">
        <v>334</v>
      </c>
      <c r="H178" s="346"/>
      <c r="I178" s="265" t="s">
        <v>113</v>
      </c>
      <c r="J178" s="263"/>
      <c r="K178" s="258">
        <f>SUM(K179,K181)</f>
        <v>379073</v>
      </c>
      <c r="L178" s="258">
        <f>SUM(L179,L181)</f>
        <v>379073</v>
      </c>
      <c r="M178" s="325">
        <f t="shared" si="10"/>
        <v>100</v>
      </c>
      <c r="N178" s="57"/>
    </row>
    <row r="179" spans="1:14" ht="63" x14ac:dyDescent="0.25">
      <c r="A179" s="1"/>
      <c r="B179" s="254"/>
      <c r="C179" s="254"/>
      <c r="D179" s="254"/>
      <c r="E179" s="254"/>
      <c r="F179" s="255"/>
      <c r="G179" s="27" t="s">
        <v>428</v>
      </c>
      <c r="H179" s="346"/>
      <c r="I179" s="266" t="s">
        <v>429</v>
      </c>
      <c r="J179" s="263"/>
      <c r="K179" s="256">
        <f>SUM(K180:K180)</f>
        <v>18954</v>
      </c>
      <c r="L179" s="256">
        <f>SUM(L180:L180)</f>
        <v>18954</v>
      </c>
      <c r="M179" s="318">
        <f t="shared" si="10"/>
        <v>100</v>
      </c>
      <c r="N179" s="57"/>
    </row>
    <row r="180" spans="1:14" ht="63" x14ac:dyDescent="0.25">
      <c r="A180" s="1"/>
      <c r="B180" s="254"/>
      <c r="C180" s="254"/>
      <c r="D180" s="254"/>
      <c r="E180" s="254"/>
      <c r="F180" s="255"/>
      <c r="G180" s="27" t="s">
        <v>4</v>
      </c>
      <c r="H180" s="346"/>
      <c r="I180" s="266" t="s">
        <v>0</v>
      </c>
      <c r="J180" s="263">
        <v>600</v>
      </c>
      <c r="K180" s="256">
        <v>18954</v>
      </c>
      <c r="L180" s="256">
        <v>18954</v>
      </c>
      <c r="M180" s="318">
        <f t="shared" si="10"/>
        <v>100</v>
      </c>
      <c r="N180" s="57"/>
    </row>
    <row r="181" spans="1:14" ht="63" x14ac:dyDescent="0.25">
      <c r="A181" s="1"/>
      <c r="B181" s="254"/>
      <c r="C181" s="254"/>
      <c r="D181" s="254"/>
      <c r="E181" s="254"/>
      <c r="F181" s="255"/>
      <c r="G181" s="27" t="s">
        <v>428</v>
      </c>
      <c r="H181" s="346"/>
      <c r="I181" s="266" t="s">
        <v>430</v>
      </c>
      <c r="J181" s="263"/>
      <c r="K181" s="256">
        <f>SUM(K182:K182)</f>
        <v>360119</v>
      </c>
      <c r="L181" s="256">
        <f>SUM(L182:L182)</f>
        <v>360119</v>
      </c>
      <c r="M181" s="318">
        <f t="shared" si="10"/>
        <v>100</v>
      </c>
      <c r="N181" s="57"/>
    </row>
    <row r="182" spans="1:14" ht="63" x14ac:dyDescent="0.25">
      <c r="A182" s="1"/>
      <c r="B182" s="254"/>
      <c r="C182" s="254"/>
      <c r="D182" s="254"/>
      <c r="E182" s="254"/>
      <c r="F182" s="255"/>
      <c r="G182" s="27" t="s">
        <v>4</v>
      </c>
      <c r="H182" s="346"/>
      <c r="I182" s="266"/>
      <c r="J182" s="263">
        <v>600</v>
      </c>
      <c r="K182" s="256">
        <v>360119</v>
      </c>
      <c r="L182" s="256">
        <v>360119</v>
      </c>
      <c r="M182" s="318">
        <f t="shared" si="10"/>
        <v>100</v>
      </c>
      <c r="N182" s="57"/>
    </row>
    <row r="183" spans="1:14" ht="63" x14ac:dyDescent="0.25">
      <c r="A183" s="1"/>
      <c r="B183" s="244"/>
      <c r="C183" s="244"/>
      <c r="D183" s="244"/>
      <c r="E183" s="244"/>
      <c r="F183" s="245"/>
      <c r="G183" s="36" t="s">
        <v>54</v>
      </c>
      <c r="H183" s="346"/>
      <c r="I183" s="78" t="s">
        <v>118</v>
      </c>
      <c r="J183" s="263"/>
      <c r="K183" s="284">
        <f t="shared" ref="K183:L186" si="11">SUM(K184)</f>
        <v>85000</v>
      </c>
      <c r="L183" s="284">
        <f t="shared" si="11"/>
        <v>85000</v>
      </c>
      <c r="M183" s="320">
        <f t="shared" si="10"/>
        <v>100</v>
      </c>
      <c r="N183" s="57"/>
    </row>
    <row r="184" spans="1:14" ht="95.25" customHeight="1" x14ac:dyDescent="0.25">
      <c r="A184" s="1"/>
      <c r="B184" s="244"/>
      <c r="C184" s="244"/>
      <c r="D184" s="244"/>
      <c r="E184" s="244"/>
      <c r="F184" s="245"/>
      <c r="G184" s="151" t="s">
        <v>269</v>
      </c>
      <c r="H184" s="346"/>
      <c r="I184" s="82" t="s">
        <v>149</v>
      </c>
      <c r="J184" s="263"/>
      <c r="K184" s="257">
        <f t="shared" si="11"/>
        <v>85000</v>
      </c>
      <c r="L184" s="257">
        <f t="shared" si="11"/>
        <v>85000</v>
      </c>
      <c r="M184" s="321">
        <f t="shared" si="10"/>
        <v>100</v>
      </c>
      <c r="N184" s="57"/>
    </row>
    <row r="185" spans="1:14" ht="235.5" customHeight="1" x14ac:dyDescent="0.25">
      <c r="A185" s="1"/>
      <c r="B185" s="244"/>
      <c r="C185" s="244"/>
      <c r="D185" s="244"/>
      <c r="E185" s="244"/>
      <c r="F185" s="245"/>
      <c r="G185" s="151" t="s">
        <v>150</v>
      </c>
      <c r="H185" s="346"/>
      <c r="I185" s="82" t="s">
        <v>151</v>
      </c>
      <c r="J185" s="263"/>
      <c r="K185" s="257">
        <f t="shared" si="11"/>
        <v>85000</v>
      </c>
      <c r="L185" s="257">
        <f t="shared" si="11"/>
        <v>85000</v>
      </c>
      <c r="M185" s="321">
        <f t="shared" si="10"/>
        <v>100</v>
      </c>
      <c r="N185" s="57"/>
    </row>
    <row r="186" spans="1:14" ht="111.75" customHeight="1" x14ac:dyDescent="0.25">
      <c r="A186" s="1"/>
      <c r="B186" s="244"/>
      <c r="C186" s="244"/>
      <c r="D186" s="244"/>
      <c r="E186" s="244"/>
      <c r="F186" s="245"/>
      <c r="G186" s="153" t="s">
        <v>270</v>
      </c>
      <c r="H186" s="346"/>
      <c r="I186" s="83" t="s">
        <v>152</v>
      </c>
      <c r="J186" s="263"/>
      <c r="K186" s="259">
        <f t="shared" si="11"/>
        <v>85000</v>
      </c>
      <c r="L186" s="259">
        <f t="shared" si="11"/>
        <v>85000</v>
      </c>
      <c r="M186" s="318">
        <f t="shared" si="10"/>
        <v>100</v>
      </c>
      <c r="N186" s="57"/>
    </row>
    <row r="187" spans="1:14" ht="63" x14ac:dyDescent="0.25">
      <c r="A187" s="1"/>
      <c r="B187" s="244"/>
      <c r="C187" s="244"/>
      <c r="D187" s="244"/>
      <c r="E187" s="244"/>
      <c r="F187" s="245"/>
      <c r="G187" s="27" t="s">
        <v>4</v>
      </c>
      <c r="H187" s="350" t="s">
        <v>0</v>
      </c>
      <c r="I187" s="18"/>
      <c r="J187" s="263">
        <v>600</v>
      </c>
      <c r="K187" s="256">
        <v>85000</v>
      </c>
      <c r="L187" s="256">
        <v>85000</v>
      </c>
      <c r="M187" s="318">
        <f t="shared" si="10"/>
        <v>100</v>
      </c>
      <c r="N187" s="57"/>
    </row>
    <row r="188" spans="1:14" ht="94.5" x14ac:dyDescent="0.25">
      <c r="A188" s="1"/>
      <c r="B188" s="71"/>
      <c r="C188" s="71"/>
      <c r="D188" s="71"/>
      <c r="E188" s="71"/>
      <c r="F188" s="72"/>
      <c r="G188" s="206" t="s">
        <v>55</v>
      </c>
      <c r="H188" s="207"/>
      <c r="I188" s="208" t="s">
        <v>157</v>
      </c>
      <c r="J188" s="291" t="s">
        <v>0</v>
      </c>
      <c r="K188" s="276">
        <f>SUM(K190)</f>
        <v>80000</v>
      </c>
      <c r="L188" s="276">
        <f>SUM(L190)</f>
        <v>80000</v>
      </c>
      <c r="M188" s="320">
        <f t="shared" ref="M188:M189" si="12">L188/K188%</f>
        <v>100</v>
      </c>
      <c r="N188" s="57"/>
    </row>
    <row r="189" spans="1:14" ht="78.75" x14ac:dyDescent="0.25">
      <c r="A189" s="1"/>
      <c r="B189" s="71"/>
      <c r="C189" s="71"/>
      <c r="D189" s="71"/>
      <c r="E189" s="71"/>
      <c r="F189" s="72"/>
      <c r="G189" s="151" t="s">
        <v>279</v>
      </c>
      <c r="H189" s="32"/>
      <c r="I189" s="85" t="s">
        <v>262</v>
      </c>
      <c r="J189" s="263"/>
      <c r="K189" s="258">
        <f>SUM(K191)</f>
        <v>80000</v>
      </c>
      <c r="L189" s="258">
        <f>SUM(L191)</f>
        <v>80000</v>
      </c>
      <c r="M189" s="321">
        <f t="shared" si="12"/>
        <v>100</v>
      </c>
      <c r="N189" s="57"/>
    </row>
    <row r="190" spans="1:14" ht="94.5" x14ac:dyDescent="0.25">
      <c r="A190" s="1"/>
      <c r="B190" s="71"/>
      <c r="C190" s="71"/>
      <c r="D190" s="71"/>
      <c r="E190" s="71"/>
      <c r="F190" s="72"/>
      <c r="G190" s="151" t="s">
        <v>158</v>
      </c>
      <c r="H190" s="32"/>
      <c r="I190" s="86" t="s">
        <v>263</v>
      </c>
      <c r="J190" s="263"/>
      <c r="K190" s="258">
        <f>SUM(K191)</f>
        <v>80000</v>
      </c>
      <c r="L190" s="258">
        <f>SUM(L191)</f>
        <v>80000</v>
      </c>
      <c r="M190" s="321">
        <f t="shared" si="10"/>
        <v>100</v>
      </c>
      <c r="N190" s="57"/>
    </row>
    <row r="191" spans="1:14" ht="94.5" x14ac:dyDescent="0.25">
      <c r="A191" s="1"/>
      <c r="B191" s="71"/>
      <c r="C191" s="71"/>
      <c r="D191" s="71"/>
      <c r="E191" s="71"/>
      <c r="F191" s="72"/>
      <c r="G191" s="155" t="s">
        <v>280</v>
      </c>
      <c r="H191" s="25"/>
      <c r="I191" s="88" t="s">
        <v>264</v>
      </c>
      <c r="J191" s="263"/>
      <c r="K191" s="256">
        <f>SUM(K192+K193)</f>
        <v>80000</v>
      </c>
      <c r="L191" s="256">
        <f>SUM(L192+L193)</f>
        <v>80000</v>
      </c>
      <c r="M191" s="318">
        <f t="shared" si="10"/>
        <v>100</v>
      </c>
      <c r="N191" s="57"/>
    </row>
    <row r="192" spans="1:14" ht="47.25" x14ac:dyDescent="0.25">
      <c r="A192" s="1"/>
      <c r="B192" s="71"/>
      <c r="C192" s="71"/>
      <c r="D192" s="71"/>
      <c r="E192" s="71"/>
      <c r="F192" s="72"/>
      <c r="G192" s="29" t="s">
        <v>2</v>
      </c>
      <c r="H192" s="345"/>
      <c r="I192" s="89" t="s">
        <v>0</v>
      </c>
      <c r="J192" s="329">
        <v>200</v>
      </c>
      <c r="K192" s="292">
        <v>15000</v>
      </c>
      <c r="L192" s="292">
        <v>15000</v>
      </c>
      <c r="M192" s="318">
        <f t="shared" si="10"/>
        <v>100</v>
      </c>
      <c r="N192" s="57"/>
    </row>
    <row r="193" spans="1:14" ht="63" x14ac:dyDescent="0.25">
      <c r="A193" s="1"/>
      <c r="B193" s="71"/>
      <c r="C193" s="71"/>
      <c r="D193" s="71"/>
      <c r="E193" s="71"/>
      <c r="F193" s="72"/>
      <c r="G193" s="27" t="s">
        <v>4</v>
      </c>
      <c r="H193" s="346"/>
      <c r="I193" s="79" t="s">
        <v>0</v>
      </c>
      <c r="J193" s="263">
        <v>600</v>
      </c>
      <c r="K193" s="256">
        <v>65000</v>
      </c>
      <c r="L193" s="256">
        <v>65000</v>
      </c>
      <c r="M193" s="321">
        <f t="shared" si="10"/>
        <v>100</v>
      </c>
      <c r="N193" s="57"/>
    </row>
    <row r="194" spans="1:14" ht="63" x14ac:dyDescent="0.25">
      <c r="A194" s="1"/>
      <c r="B194" s="279"/>
      <c r="C194" s="279"/>
      <c r="D194" s="279"/>
      <c r="E194" s="279"/>
      <c r="F194" s="280"/>
      <c r="G194" s="154" t="s">
        <v>58</v>
      </c>
      <c r="H194" s="41"/>
      <c r="I194" s="94" t="s">
        <v>166</v>
      </c>
      <c r="J194" s="291" t="s">
        <v>0</v>
      </c>
      <c r="K194" s="276">
        <f t="shared" ref="K194:L197" si="13">SUM(K195)</f>
        <v>37000</v>
      </c>
      <c r="L194" s="276">
        <f t="shared" si="13"/>
        <v>37000</v>
      </c>
      <c r="M194" s="320">
        <f t="shared" si="10"/>
        <v>100</v>
      </c>
      <c r="N194" s="57"/>
    </row>
    <row r="195" spans="1:14" ht="63" x14ac:dyDescent="0.25">
      <c r="A195" s="1"/>
      <c r="B195" s="279"/>
      <c r="C195" s="279"/>
      <c r="D195" s="279"/>
      <c r="E195" s="279"/>
      <c r="F195" s="280"/>
      <c r="G195" s="151" t="s">
        <v>288</v>
      </c>
      <c r="H195" s="32"/>
      <c r="I195" s="117" t="s">
        <v>173</v>
      </c>
      <c r="J195" s="261" t="s">
        <v>0</v>
      </c>
      <c r="K195" s="258">
        <f t="shared" si="13"/>
        <v>37000</v>
      </c>
      <c r="L195" s="258">
        <f t="shared" si="13"/>
        <v>37000</v>
      </c>
      <c r="M195" s="321">
        <f t="shared" si="10"/>
        <v>100</v>
      </c>
      <c r="N195" s="57"/>
    </row>
    <row r="196" spans="1:14" ht="126" x14ac:dyDescent="0.25">
      <c r="A196" s="1"/>
      <c r="B196" s="279"/>
      <c r="C196" s="279"/>
      <c r="D196" s="279"/>
      <c r="E196" s="279"/>
      <c r="F196" s="280"/>
      <c r="G196" s="151" t="s">
        <v>300</v>
      </c>
      <c r="H196" s="351"/>
      <c r="I196" s="145" t="s">
        <v>301</v>
      </c>
      <c r="J196" s="261"/>
      <c r="K196" s="258">
        <f t="shared" si="13"/>
        <v>37000</v>
      </c>
      <c r="L196" s="258">
        <f t="shared" si="13"/>
        <v>37000</v>
      </c>
      <c r="M196" s="321">
        <f t="shared" si="10"/>
        <v>100</v>
      </c>
      <c r="N196" s="57"/>
    </row>
    <row r="197" spans="1:14" ht="78.75" x14ac:dyDescent="0.25">
      <c r="A197" s="1"/>
      <c r="B197" s="279"/>
      <c r="C197" s="279"/>
      <c r="D197" s="279"/>
      <c r="E197" s="279"/>
      <c r="F197" s="280"/>
      <c r="G197" s="26" t="s">
        <v>61</v>
      </c>
      <c r="H197" s="351"/>
      <c r="I197" s="146" t="s">
        <v>260</v>
      </c>
      <c r="J197" s="263"/>
      <c r="K197" s="256">
        <f t="shared" si="13"/>
        <v>37000</v>
      </c>
      <c r="L197" s="256">
        <f t="shared" si="13"/>
        <v>37000</v>
      </c>
      <c r="M197" s="318">
        <f t="shared" si="10"/>
        <v>100</v>
      </c>
      <c r="N197" s="57"/>
    </row>
    <row r="198" spans="1:14" ht="63" x14ac:dyDescent="0.25">
      <c r="A198" s="1"/>
      <c r="B198" s="279"/>
      <c r="C198" s="279"/>
      <c r="D198" s="279"/>
      <c r="E198" s="279"/>
      <c r="F198" s="280"/>
      <c r="G198" s="27" t="s">
        <v>4</v>
      </c>
      <c r="H198" s="351"/>
      <c r="I198" s="79" t="s">
        <v>0</v>
      </c>
      <c r="J198" s="263">
        <v>600</v>
      </c>
      <c r="K198" s="256">
        <v>37000</v>
      </c>
      <c r="L198" s="256">
        <v>37000</v>
      </c>
      <c r="M198" s="318">
        <f t="shared" si="10"/>
        <v>100</v>
      </c>
      <c r="N198" s="57"/>
    </row>
    <row r="199" spans="1:14" ht="78.75" x14ac:dyDescent="0.25">
      <c r="A199" s="1"/>
      <c r="B199" s="282"/>
      <c r="C199" s="282"/>
      <c r="D199" s="282"/>
      <c r="E199" s="282"/>
      <c r="F199" s="283"/>
      <c r="G199" s="154" t="s">
        <v>62</v>
      </c>
      <c r="H199" s="352"/>
      <c r="I199" s="37" t="s">
        <v>174</v>
      </c>
      <c r="J199" s="256"/>
      <c r="K199" s="284">
        <f t="shared" ref="K199:L201" si="14">SUM(K200)</f>
        <v>300000</v>
      </c>
      <c r="L199" s="284">
        <f t="shared" si="14"/>
        <v>300000</v>
      </c>
      <c r="M199" s="320">
        <f t="shared" si="10"/>
        <v>100</v>
      </c>
      <c r="N199" s="57"/>
    </row>
    <row r="200" spans="1:14" ht="31.5" x14ac:dyDescent="0.25">
      <c r="A200" s="1"/>
      <c r="B200" s="282"/>
      <c r="C200" s="282"/>
      <c r="D200" s="282"/>
      <c r="E200" s="282"/>
      <c r="F200" s="283"/>
      <c r="G200" s="80" t="s">
        <v>444</v>
      </c>
      <c r="H200" s="32"/>
      <c r="I200" s="265" t="s">
        <v>446</v>
      </c>
      <c r="J200" s="261"/>
      <c r="K200" s="257">
        <f t="shared" si="14"/>
        <v>300000</v>
      </c>
      <c r="L200" s="257">
        <f t="shared" si="14"/>
        <v>300000</v>
      </c>
      <c r="M200" s="316">
        <f t="shared" si="10"/>
        <v>100</v>
      </c>
      <c r="N200" s="57"/>
    </row>
    <row r="201" spans="1:14" ht="47.25" x14ac:dyDescent="0.25">
      <c r="A201" s="1"/>
      <c r="B201" s="282"/>
      <c r="C201" s="282"/>
      <c r="D201" s="282"/>
      <c r="E201" s="282"/>
      <c r="F201" s="283"/>
      <c r="G201" s="26" t="s">
        <v>445</v>
      </c>
      <c r="H201" s="25"/>
      <c r="I201" s="281" t="s">
        <v>447</v>
      </c>
      <c r="J201" s="263"/>
      <c r="K201" s="259">
        <f t="shared" si="14"/>
        <v>300000</v>
      </c>
      <c r="L201" s="259">
        <f t="shared" si="14"/>
        <v>300000</v>
      </c>
      <c r="M201" s="317">
        <f t="shared" si="10"/>
        <v>100</v>
      </c>
      <c r="N201" s="57"/>
    </row>
    <row r="202" spans="1:14" ht="63" x14ac:dyDescent="0.25">
      <c r="A202" s="1"/>
      <c r="B202" s="282"/>
      <c r="C202" s="282"/>
      <c r="D202" s="282"/>
      <c r="E202" s="282"/>
      <c r="F202" s="283"/>
      <c r="G202" s="27" t="s">
        <v>4</v>
      </c>
      <c r="H202" s="32"/>
      <c r="I202" s="266" t="s">
        <v>0</v>
      </c>
      <c r="J202" s="263">
        <v>600</v>
      </c>
      <c r="K202" s="259">
        <v>300000</v>
      </c>
      <c r="L202" s="259">
        <v>300000</v>
      </c>
      <c r="M202" s="317">
        <f t="shared" si="10"/>
        <v>100</v>
      </c>
      <c r="N202" s="57"/>
    </row>
    <row r="203" spans="1:14" ht="16.5" x14ac:dyDescent="0.25">
      <c r="A203" s="1"/>
      <c r="B203" s="71"/>
      <c r="C203" s="71"/>
      <c r="D203" s="71"/>
      <c r="E203" s="71"/>
      <c r="F203" s="72"/>
      <c r="G203" s="36" t="s">
        <v>8</v>
      </c>
      <c r="H203" s="341"/>
      <c r="I203" s="94" t="s">
        <v>239</v>
      </c>
      <c r="J203" s="291" t="s">
        <v>0</v>
      </c>
      <c r="K203" s="276">
        <f>SUM(K204)</f>
        <v>3443165</v>
      </c>
      <c r="L203" s="276">
        <f>SUM(L204)</f>
        <v>3443165</v>
      </c>
      <c r="M203" s="315">
        <f t="shared" si="10"/>
        <v>100</v>
      </c>
      <c r="N203" s="57"/>
    </row>
    <row r="204" spans="1:14" ht="16.5" x14ac:dyDescent="0.25">
      <c r="A204" s="1"/>
      <c r="B204" s="71"/>
      <c r="C204" s="71"/>
      <c r="D204" s="71"/>
      <c r="E204" s="71"/>
      <c r="F204" s="72"/>
      <c r="G204" s="155" t="s">
        <v>7</v>
      </c>
      <c r="H204" s="25"/>
      <c r="I204" s="85" t="s">
        <v>243</v>
      </c>
      <c r="J204" s="261"/>
      <c r="K204" s="258">
        <f>SUM(K205:K207)</f>
        <v>3443165</v>
      </c>
      <c r="L204" s="258">
        <f>SUM(L205:L207)</f>
        <v>3443165</v>
      </c>
      <c r="M204" s="316">
        <f t="shared" si="10"/>
        <v>100</v>
      </c>
      <c r="N204" s="57"/>
    </row>
    <row r="205" spans="1:14" ht="128.25" customHeight="1" x14ac:dyDescent="0.25">
      <c r="A205" s="1"/>
      <c r="B205" s="71"/>
      <c r="C205" s="71"/>
      <c r="D205" s="71"/>
      <c r="E205" s="71"/>
      <c r="F205" s="72"/>
      <c r="G205" s="27" t="s">
        <v>3</v>
      </c>
      <c r="H205" s="346"/>
      <c r="I205" s="79" t="s">
        <v>0</v>
      </c>
      <c r="J205" s="263">
        <v>100</v>
      </c>
      <c r="K205" s="256">
        <v>3325096</v>
      </c>
      <c r="L205" s="256">
        <v>3325096</v>
      </c>
      <c r="M205" s="317">
        <f t="shared" si="10"/>
        <v>100</v>
      </c>
      <c r="N205" s="57"/>
    </row>
    <row r="206" spans="1:14" ht="47.25" x14ac:dyDescent="0.25">
      <c r="A206" s="1"/>
      <c r="B206" s="71"/>
      <c r="C206" s="71"/>
      <c r="D206" s="71"/>
      <c r="E206" s="71"/>
      <c r="F206" s="72"/>
      <c r="G206" s="27" t="s">
        <v>2</v>
      </c>
      <c r="H206" s="346"/>
      <c r="I206" s="79" t="s">
        <v>0</v>
      </c>
      <c r="J206" s="263">
        <v>200</v>
      </c>
      <c r="K206" s="256">
        <v>118058</v>
      </c>
      <c r="L206" s="256">
        <v>118058</v>
      </c>
      <c r="M206" s="318">
        <f t="shared" si="10"/>
        <v>100</v>
      </c>
      <c r="N206" s="57"/>
    </row>
    <row r="207" spans="1:14" ht="15.75" x14ac:dyDescent="0.25">
      <c r="A207" s="1"/>
      <c r="B207" s="71"/>
      <c r="C207" s="71"/>
      <c r="D207" s="71"/>
      <c r="E207" s="71"/>
      <c r="F207" s="72"/>
      <c r="G207" s="27" t="s">
        <v>1</v>
      </c>
      <c r="H207" s="349"/>
      <c r="I207" s="79" t="s">
        <v>0</v>
      </c>
      <c r="J207" s="263">
        <v>800</v>
      </c>
      <c r="K207" s="256">
        <v>11</v>
      </c>
      <c r="L207" s="256">
        <v>11</v>
      </c>
      <c r="M207" s="318">
        <f t="shared" si="10"/>
        <v>100</v>
      </c>
      <c r="N207" s="57"/>
    </row>
    <row r="208" spans="1:14" ht="110.25" x14ac:dyDescent="0.25">
      <c r="A208" s="1"/>
      <c r="B208" s="71"/>
      <c r="C208" s="71"/>
      <c r="D208" s="71"/>
      <c r="E208" s="71"/>
      <c r="F208" s="72"/>
      <c r="G208" s="100" t="s">
        <v>253</v>
      </c>
      <c r="H208" s="341">
        <v>858</v>
      </c>
      <c r="I208" s="79"/>
      <c r="J208" s="263"/>
      <c r="K208" s="276">
        <f>SUM(K223+K252+K269+K274+K215+K209)</f>
        <v>52132015</v>
      </c>
      <c r="L208" s="276">
        <f>SUM(L223+L252+L269+L274+L215+L209)</f>
        <v>46330144</v>
      </c>
      <c r="M208" s="320">
        <f t="shared" si="10"/>
        <v>88.870810000342402</v>
      </c>
      <c r="N208" s="57"/>
    </row>
    <row r="209" spans="1:14" ht="78.75" x14ac:dyDescent="0.25">
      <c r="A209" s="1"/>
      <c r="B209" s="270"/>
      <c r="C209" s="270"/>
      <c r="D209" s="270"/>
      <c r="E209" s="270"/>
      <c r="F209" s="271"/>
      <c r="G209" s="36" t="s">
        <v>399</v>
      </c>
      <c r="H209" s="341"/>
      <c r="I209" s="96" t="s">
        <v>86</v>
      </c>
      <c r="J209" s="291" t="s">
        <v>0</v>
      </c>
      <c r="K209" s="276">
        <f t="shared" ref="K209:L211" si="15">SUM(K210:K210)</f>
        <v>2035900</v>
      </c>
      <c r="L209" s="276">
        <f t="shared" si="15"/>
        <v>2035860</v>
      </c>
      <c r="M209" s="320">
        <f t="shared" si="10"/>
        <v>99.998035266958098</v>
      </c>
      <c r="N209" s="57"/>
    </row>
    <row r="210" spans="1:14" ht="47.25" x14ac:dyDescent="0.25">
      <c r="A210" s="1"/>
      <c r="B210" s="270"/>
      <c r="C210" s="270"/>
      <c r="D210" s="270"/>
      <c r="E210" s="270"/>
      <c r="F210" s="271"/>
      <c r="G210" s="31" t="s">
        <v>436</v>
      </c>
      <c r="H210" s="341"/>
      <c r="I210" s="274" t="s">
        <v>439</v>
      </c>
      <c r="J210" s="263"/>
      <c r="K210" s="258">
        <f t="shared" si="15"/>
        <v>2035900</v>
      </c>
      <c r="L210" s="258">
        <f t="shared" si="15"/>
        <v>2035860</v>
      </c>
      <c r="M210" s="321">
        <f t="shared" si="10"/>
        <v>99.998035266958098</v>
      </c>
      <c r="N210" s="57"/>
    </row>
    <row r="211" spans="1:14" ht="47.25" x14ac:dyDescent="0.25">
      <c r="A211" s="1"/>
      <c r="B211" s="270"/>
      <c r="C211" s="270"/>
      <c r="D211" s="270"/>
      <c r="E211" s="270"/>
      <c r="F211" s="271"/>
      <c r="G211" s="31" t="s">
        <v>437</v>
      </c>
      <c r="H211" s="341"/>
      <c r="I211" s="274" t="s">
        <v>440</v>
      </c>
      <c r="J211" s="263"/>
      <c r="K211" s="258">
        <f t="shared" si="15"/>
        <v>2035900</v>
      </c>
      <c r="L211" s="258">
        <f t="shared" si="15"/>
        <v>2035860</v>
      </c>
      <c r="M211" s="321">
        <f t="shared" si="10"/>
        <v>99.998035266958098</v>
      </c>
      <c r="N211" s="57"/>
    </row>
    <row r="212" spans="1:14" ht="31.5" x14ac:dyDescent="0.25">
      <c r="A212" s="1"/>
      <c r="B212" s="270"/>
      <c r="C212" s="270"/>
      <c r="D212" s="270"/>
      <c r="E212" s="270"/>
      <c r="F212" s="271"/>
      <c r="G212" s="27" t="s">
        <v>438</v>
      </c>
      <c r="H212" s="341"/>
      <c r="I212" s="266" t="s">
        <v>441</v>
      </c>
      <c r="J212" s="263"/>
      <c r="K212" s="256">
        <f>SUM(K213:K214)</f>
        <v>2035900</v>
      </c>
      <c r="L212" s="256">
        <f>SUM(L213:L214)</f>
        <v>2035860</v>
      </c>
      <c r="M212" s="317">
        <f t="shared" si="10"/>
        <v>99.998035266958098</v>
      </c>
      <c r="N212" s="57"/>
    </row>
    <row r="213" spans="1:14" ht="47.25" x14ac:dyDescent="0.25">
      <c r="A213" s="1"/>
      <c r="B213" s="303"/>
      <c r="C213" s="303"/>
      <c r="D213" s="303"/>
      <c r="E213" s="303"/>
      <c r="F213" s="304"/>
      <c r="G213" s="177" t="s">
        <v>2</v>
      </c>
      <c r="H213" s="341"/>
      <c r="I213" s="176" t="s">
        <v>0</v>
      </c>
      <c r="J213" s="332">
        <v>200</v>
      </c>
      <c r="K213" s="256">
        <v>1496000</v>
      </c>
      <c r="L213" s="256">
        <v>1496000</v>
      </c>
      <c r="M213" s="323">
        <f t="shared" si="10"/>
        <v>100</v>
      </c>
      <c r="N213" s="57"/>
    </row>
    <row r="214" spans="1:14" ht="66.75" customHeight="1" x14ac:dyDescent="0.25">
      <c r="A214" s="1"/>
      <c r="B214" s="270"/>
      <c r="C214" s="270"/>
      <c r="D214" s="270"/>
      <c r="E214" s="270"/>
      <c r="F214" s="271"/>
      <c r="G214" s="167" t="s">
        <v>81</v>
      </c>
      <c r="H214" s="341"/>
      <c r="I214" s="275" t="s">
        <v>0</v>
      </c>
      <c r="J214" s="268">
        <v>400</v>
      </c>
      <c r="K214" s="256">
        <v>539900</v>
      </c>
      <c r="L214" s="256">
        <v>539860</v>
      </c>
      <c r="M214" s="318">
        <f t="shared" si="10"/>
        <v>99.99259122059641</v>
      </c>
      <c r="N214" s="57"/>
    </row>
    <row r="215" spans="1:14" ht="63" x14ac:dyDescent="0.25">
      <c r="A215" s="1"/>
      <c r="B215" s="119"/>
      <c r="C215" s="119"/>
      <c r="D215" s="119"/>
      <c r="E215" s="119"/>
      <c r="F215" s="120"/>
      <c r="G215" s="41" t="s">
        <v>265</v>
      </c>
      <c r="H215" s="341"/>
      <c r="I215" s="111" t="s">
        <v>266</v>
      </c>
      <c r="J215" s="291" t="s">
        <v>0</v>
      </c>
      <c r="K215" s="276">
        <f t="shared" ref="K215:L215" si="16">SUM(K216)</f>
        <v>32915</v>
      </c>
      <c r="L215" s="276">
        <f t="shared" si="16"/>
        <v>32915</v>
      </c>
      <c r="M215" s="320">
        <f t="shared" si="10"/>
        <v>100</v>
      </c>
      <c r="N215" s="57"/>
    </row>
    <row r="216" spans="1:14" ht="78.75" x14ac:dyDescent="0.25">
      <c r="A216" s="1"/>
      <c r="B216" s="119"/>
      <c r="C216" s="119"/>
      <c r="D216" s="119"/>
      <c r="E216" s="119"/>
      <c r="F216" s="120"/>
      <c r="G216" s="173" t="s">
        <v>320</v>
      </c>
      <c r="H216" s="341"/>
      <c r="I216" s="174" t="s">
        <v>267</v>
      </c>
      <c r="J216" s="333" t="s">
        <v>0</v>
      </c>
      <c r="K216" s="258">
        <f>SUM(K220+K217)</f>
        <v>32915</v>
      </c>
      <c r="L216" s="258">
        <f>SUM(L220+L217)</f>
        <v>32915</v>
      </c>
      <c r="M216" s="327">
        <f t="shared" si="10"/>
        <v>100</v>
      </c>
      <c r="N216" s="57"/>
    </row>
    <row r="217" spans="1:14" ht="129.75" customHeight="1" x14ac:dyDescent="0.25">
      <c r="A217" s="1"/>
      <c r="B217" s="119"/>
      <c r="C217" s="119"/>
      <c r="D217" s="119"/>
      <c r="E217" s="119"/>
      <c r="F217" s="120"/>
      <c r="G217" s="173" t="s">
        <v>321</v>
      </c>
      <c r="H217" s="341"/>
      <c r="I217" s="179" t="s">
        <v>322</v>
      </c>
      <c r="J217" s="334"/>
      <c r="K217" s="289">
        <f t="shared" ref="K217:L218" si="17">SUM(K218)</f>
        <v>19815</v>
      </c>
      <c r="L217" s="289">
        <f t="shared" si="17"/>
        <v>19815</v>
      </c>
      <c r="M217" s="321">
        <f t="shared" si="10"/>
        <v>100</v>
      </c>
      <c r="N217" s="57"/>
    </row>
    <row r="218" spans="1:14" ht="47.25" x14ac:dyDescent="0.25">
      <c r="A218" s="1"/>
      <c r="B218" s="169"/>
      <c r="C218" s="169"/>
      <c r="D218" s="169"/>
      <c r="E218" s="169"/>
      <c r="F218" s="170"/>
      <c r="G218" s="175" t="s">
        <v>323</v>
      </c>
      <c r="H218" s="341"/>
      <c r="I218" s="176" t="s">
        <v>324</v>
      </c>
      <c r="J218" s="332" t="s">
        <v>0</v>
      </c>
      <c r="K218" s="269">
        <f t="shared" si="17"/>
        <v>19815</v>
      </c>
      <c r="L218" s="269">
        <f t="shared" si="17"/>
        <v>19815</v>
      </c>
      <c r="M218" s="318">
        <f t="shared" si="10"/>
        <v>100</v>
      </c>
      <c r="N218" s="57"/>
    </row>
    <row r="219" spans="1:14" ht="47.25" x14ac:dyDescent="0.25">
      <c r="A219" s="1"/>
      <c r="B219" s="169"/>
      <c r="C219" s="169"/>
      <c r="D219" s="169"/>
      <c r="E219" s="169"/>
      <c r="F219" s="170"/>
      <c r="G219" s="177" t="s">
        <v>2</v>
      </c>
      <c r="H219" s="341"/>
      <c r="I219" s="176" t="s">
        <v>0</v>
      </c>
      <c r="J219" s="332">
        <v>200</v>
      </c>
      <c r="K219" s="269">
        <v>19815</v>
      </c>
      <c r="L219" s="269">
        <v>19815</v>
      </c>
      <c r="M219" s="318">
        <f t="shared" si="10"/>
        <v>100</v>
      </c>
      <c r="N219" s="57"/>
    </row>
    <row r="220" spans="1:14" ht="47.25" x14ac:dyDescent="0.25">
      <c r="A220" s="1"/>
      <c r="B220" s="169"/>
      <c r="C220" s="169"/>
      <c r="D220" s="169"/>
      <c r="E220" s="169"/>
      <c r="F220" s="170"/>
      <c r="G220" s="178" t="s">
        <v>325</v>
      </c>
      <c r="H220" s="341"/>
      <c r="I220" s="179" t="s">
        <v>326</v>
      </c>
      <c r="J220" s="332"/>
      <c r="K220" s="258">
        <f t="shared" ref="K220:L221" si="18">SUM(K221)</f>
        <v>13100</v>
      </c>
      <c r="L220" s="258">
        <f t="shared" si="18"/>
        <v>13100</v>
      </c>
      <c r="M220" s="325">
        <f t="shared" si="10"/>
        <v>100</v>
      </c>
      <c r="N220" s="57"/>
    </row>
    <row r="221" spans="1:14" ht="47.25" x14ac:dyDescent="0.25">
      <c r="A221" s="1"/>
      <c r="B221" s="119"/>
      <c r="C221" s="119"/>
      <c r="D221" s="119"/>
      <c r="E221" s="119"/>
      <c r="F221" s="120"/>
      <c r="G221" s="180" t="s">
        <v>323</v>
      </c>
      <c r="H221" s="341"/>
      <c r="I221" s="176" t="s">
        <v>327</v>
      </c>
      <c r="J221" s="332"/>
      <c r="K221" s="256">
        <f t="shared" si="18"/>
        <v>13100</v>
      </c>
      <c r="L221" s="256">
        <f t="shared" si="18"/>
        <v>13100</v>
      </c>
      <c r="M221" s="317">
        <f t="shared" si="10"/>
        <v>100</v>
      </c>
      <c r="N221" s="57"/>
    </row>
    <row r="222" spans="1:14" ht="47.25" x14ac:dyDescent="0.25">
      <c r="A222" s="1"/>
      <c r="B222" s="119"/>
      <c r="C222" s="119"/>
      <c r="D222" s="119"/>
      <c r="E222" s="119"/>
      <c r="F222" s="120"/>
      <c r="G222" s="177" t="s">
        <v>2</v>
      </c>
      <c r="H222" s="341"/>
      <c r="I222" s="176"/>
      <c r="J222" s="332">
        <v>200</v>
      </c>
      <c r="K222" s="256">
        <v>13100</v>
      </c>
      <c r="L222" s="256">
        <v>13100</v>
      </c>
      <c r="M222" s="317">
        <f t="shared" si="10"/>
        <v>100</v>
      </c>
      <c r="N222" s="57"/>
    </row>
    <row r="223" spans="1:14" ht="78.75" x14ac:dyDescent="0.25">
      <c r="A223" s="1"/>
      <c r="B223" s="71"/>
      <c r="C223" s="71"/>
      <c r="D223" s="71"/>
      <c r="E223" s="71"/>
      <c r="F223" s="72"/>
      <c r="G223" s="154" t="s">
        <v>63</v>
      </c>
      <c r="H223" s="41"/>
      <c r="I223" s="88" t="s">
        <v>180</v>
      </c>
      <c r="J223" s="291"/>
      <c r="K223" s="328">
        <f>SUM(K224+K233+K241+K245+K248)</f>
        <v>19473467</v>
      </c>
      <c r="L223" s="328">
        <f>SUM(L224+L233+L241+L245+L248)</f>
        <v>14695882</v>
      </c>
      <c r="M223" s="354">
        <f t="shared" si="10"/>
        <v>75.466181753870529</v>
      </c>
      <c r="N223" s="57"/>
    </row>
    <row r="224" spans="1:14" ht="78.75" x14ac:dyDescent="0.25">
      <c r="A224" s="1"/>
      <c r="B224" s="71"/>
      <c r="C224" s="71"/>
      <c r="D224" s="71"/>
      <c r="E224" s="71"/>
      <c r="F224" s="72"/>
      <c r="G224" s="181" t="s">
        <v>395</v>
      </c>
      <c r="H224" s="32"/>
      <c r="I224" s="85" t="s">
        <v>181</v>
      </c>
      <c r="J224" s="261"/>
      <c r="K224" s="289">
        <f>SUM(K225)</f>
        <v>14743179</v>
      </c>
      <c r="L224" s="289">
        <f>SUM(L225)</f>
        <v>9974611</v>
      </c>
      <c r="M224" s="316">
        <f t="shared" si="10"/>
        <v>67.655768135216974</v>
      </c>
      <c r="N224" s="57"/>
    </row>
    <row r="225" spans="1:14" ht="78.75" x14ac:dyDescent="0.25">
      <c r="A225" s="1"/>
      <c r="B225" s="71"/>
      <c r="C225" s="71"/>
      <c r="D225" s="71"/>
      <c r="E225" s="71"/>
      <c r="F225" s="72"/>
      <c r="G225" s="151" t="s">
        <v>182</v>
      </c>
      <c r="H225" s="65"/>
      <c r="I225" s="85" t="s">
        <v>183</v>
      </c>
      <c r="J225" s="308"/>
      <c r="K225" s="289">
        <f>SUM(K226+K229+K231)</f>
        <v>14743179</v>
      </c>
      <c r="L225" s="289">
        <f>SUM(L226+L229+L231)</f>
        <v>9974611</v>
      </c>
      <c r="M225" s="316">
        <f t="shared" si="10"/>
        <v>67.655768135216974</v>
      </c>
      <c r="N225" s="57"/>
    </row>
    <row r="226" spans="1:14" ht="63" x14ac:dyDescent="0.25">
      <c r="A226" s="1"/>
      <c r="B226" s="71"/>
      <c r="C226" s="71"/>
      <c r="D226" s="71"/>
      <c r="E226" s="71"/>
      <c r="F226" s="72"/>
      <c r="G226" s="155" t="s">
        <v>184</v>
      </c>
      <c r="H226" s="64"/>
      <c r="I226" s="33" t="s">
        <v>185</v>
      </c>
      <c r="J226" s="263"/>
      <c r="K226" s="256">
        <f>SUM(K228+K227)</f>
        <v>1866688</v>
      </c>
      <c r="L226" s="256">
        <f>SUM(L228+L227)</f>
        <v>1712005</v>
      </c>
      <c r="M226" s="318">
        <f t="shared" si="10"/>
        <v>91.713505417080938</v>
      </c>
      <c r="N226" s="57"/>
    </row>
    <row r="227" spans="1:14" ht="47.25" x14ac:dyDescent="0.25">
      <c r="A227" s="1"/>
      <c r="B227" s="161"/>
      <c r="C227" s="161"/>
      <c r="D227" s="161"/>
      <c r="E227" s="161"/>
      <c r="F227" s="162"/>
      <c r="G227" s="27" t="s">
        <v>2</v>
      </c>
      <c r="H227" s="341"/>
      <c r="I227" s="118" t="s">
        <v>0</v>
      </c>
      <c r="J227" s="329">
        <v>200</v>
      </c>
      <c r="K227" s="269">
        <v>1746126</v>
      </c>
      <c r="L227" s="269">
        <v>1686005</v>
      </c>
      <c r="M227" s="317">
        <f t="shared" si="10"/>
        <v>96.556892228854053</v>
      </c>
      <c r="N227" s="57"/>
    </row>
    <row r="228" spans="1:14" ht="67.5" customHeight="1" x14ac:dyDescent="0.25">
      <c r="A228" s="1"/>
      <c r="B228" s="303"/>
      <c r="C228" s="303"/>
      <c r="D228" s="303"/>
      <c r="E228" s="303"/>
      <c r="F228" s="304"/>
      <c r="G228" s="27" t="s">
        <v>81</v>
      </c>
      <c r="H228" s="346"/>
      <c r="I228" s="17" t="s">
        <v>0</v>
      </c>
      <c r="J228" s="263">
        <v>400</v>
      </c>
      <c r="K228" s="269">
        <v>120562</v>
      </c>
      <c r="L228" s="269">
        <v>26000</v>
      </c>
      <c r="M228" s="318">
        <f t="shared" si="10"/>
        <v>21.565667457407809</v>
      </c>
      <c r="N228" s="57"/>
    </row>
    <row r="229" spans="1:14" ht="47.25" x14ac:dyDescent="0.25">
      <c r="A229" s="1"/>
      <c r="B229" s="219"/>
      <c r="C229" s="219"/>
      <c r="D229" s="219"/>
      <c r="E229" s="219"/>
      <c r="F229" s="220"/>
      <c r="G229" s="27" t="s">
        <v>342</v>
      </c>
      <c r="H229" s="346"/>
      <c r="I229" s="17" t="s">
        <v>390</v>
      </c>
      <c r="J229" s="263"/>
      <c r="K229" s="256">
        <f>SUM(K230)</f>
        <v>950370</v>
      </c>
      <c r="L229" s="256">
        <f>SUM(L230)</f>
        <v>950370</v>
      </c>
      <c r="M229" s="323">
        <f t="shared" si="10"/>
        <v>99.999999999999986</v>
      </c>
      <c r="N229" s="57"/>
    </row>
    <row r="230" spans="1:14" ht="66.75" customHeight="1" x14ac:dyDescent="0.25">
      <c r="A230" s="1"/>
      <c r="B230" s="219"/>
      <c r="C230" s="219"/>
      <c r="D230" s="219"/>
      <c r="E230" s="219"/>
      <c r="F230" s="220"/>
      <c r="G230" s="27" t="s">
        <v>81</v>
      </c>
      <c r="H230" s="346"/>
      <c r="I230" s="17" t="s">
        <v>0</v>
      </c>
      <c r="J230" s="263">
        <v>400</v>
      </c>
      <c r="K230" s="256">
        <v>950370</v>
      </c>
      <c r="L230" s="256">
        <v>950370</v>
      </c>
      <c r="M230" s="317">
        <f t="shared" si="10"/>
        <v>99.999999999999986</v>
      </c>
      <c r="N230" s="57"/>
    </row>
    <row r="231" spans="1:14" ht="47.25" x14ac:dyDescent="0.25">
      <c r="A231" s="1"/>
      <c r="B231" s="238"/>
      <c r="C231" s="238"/>
      <c r="D231" s="238"/>
      <c r="E231" s="238"/>
      <c r="F231" s="239"/>
      <c r="G231" s="27" t="s">
        <v>342</v>
      </c>
      <c r="H231" s="346"/>
      <c r="I231" s="197" t="s">
        <v>404</v>
      </c>
      <c r="J231" s="335"/>
      <c r="K231" s="256">
        <f>SUM(K232)</f>
        <v>11926121</v>
      </c>
      <c r="L231" s="256">
        <f>SUM(L232)</f>
        <v>7312236</v>
      </c>
      <c r="M231" s="323">
        <f t="shared" si="10"/>
        <v>61.312777222367608</v>
      </c>
      <c r="N231" s="57"/>
    </row>
    <row r="232" spans="1:14" ht="66" customHeight="1" x14ac:dyDescent="0.25">
      <c r="A232" s="1"/>
      <c r="B232" s="238"/>
      <c r="C232" s="238"/>
      <c r="D232" s="238"/>
      <c r="E232" s="238"/>
      <c r="F232" s="239"/>
      <c r="G232" s="27" t="s">
        <v>81</v>
      </c>
      <c r="H232" s="346"/>
      <c r="I232" s="17" t="s">
        <v>0</v>
      </c>
      <c r="J232" s="263">
        <v>400</v>
      </c>
      <c r="K232" s="256">
        <v>11926121</v>
      </c>
      <c r="L232" s="256">
        <v>7312236</v>
      </c>
      <c r="M232" s="317">
        <f t="shared" si="10"/>
        <v>61.312777222367608</v>
      </c>
      <c r="N232" s="57"/>
    </row>
    <row r="233" spans="1:14" ht="94.5" x14ac:dyDescent="0.25">
      <c r="A233" s="1"/>
      <c r="B233" s="71"/>
      <c r="C233" s="71"/>
      <c r="D233" s="71"/>
      <c r="E233" s="71"/>
      <c r="F233" s="72"/>
      <c r="G233" s="151" t="s">
        <v>281</v>
      </c>
      <c r="H233" s="65"/>
      <c r="I233" s="86" t="s">
        <v>186</v>
      </c>
      <c r="J233" s="261"/>
      <c r="K233" s="307">
        <f>SUM(K234+K237)</f>
        <v>855000</v>
      </c>
      <c r="L233" s="307">
        <f>SUM(L234+L237)</f>
        <v>846283</v>
      </c>
      <c r="M233" s="316">
        <f t="shared" ref="M233:M298" si="19">L233/K233%</f>
        <v>98.980467836257304</v>
      </c>
      <c r="N233" s="57"/>
    </row>
    <row r="234" spans="1:14" ht="110.25" x14ac:dyDescent="0.25">
      <c r="A234" s="1"/>
      <c r="B234" s="133"/>
      <c r="C234" s="133"/>
      <c r="D234" s="133"/>
      <c r="E234" s="133"/>
      <c r="F234" s="134"/>
      <c r="G234" s="151" t="s">
        <v>292</v>
      </c>
      <c r="H234" s="65"/>
      <c r="I234" s="117" t="s">
        <v>293</v>
      </c>
      <c r="J234" s="261"/>
      <c r="K234" s="289">
        <f>SUM(K235)</f>
        <v>67000</v>
      </c>
      <c r="L234" s="289">
        <f>SUM(L235)</f>
        <v>66887</v>
      </c>
      <c r="M234" s="316">
        <f t="shared" si="19"/>
        <v>99.831343283582086</v>
      </c>
      <c r="N234" s="57"/>
    </row>
    <row r="235" spans="1:14" ht="111" customHeight="1" x14ac:dyDescent="0.25">
      <c r="A235" s="1"/>
      <c r="B235" s="133"/>
      <c r="C235" s="133"/>
      <c r="D235" s="133"/>
      <c r="E235" s="133"/>
      <c r="F235" s="134"/>
      <c r="G235" s="155" t="s">
        <v>187</v>
      </c>
      <c r="H235" s="65"/>
      <c r="I235" s="135" t="s">
        <v>294</v>
      </c>
      <c r="J235" s="261"/>
      <c r="K235" s="269">
        <f>SUM(K236)</f>
        <v>67000</v>
      </c>
      <c r="L235" s="269">
        <f>SUM(L236)</f>
        <v>66887</v>
      </c>
      <c r="M235" s="318">
        <f t="shared" si="19"/>
        <v>99.831343283582086</v>
      </c>
      <c r="N235" s="57"/>
    </row>
    <row r="236" spans="1:14" ht="47.25" x14ac:dyDescent="0.25">
      <c r="A236" s="1"/>
      <c r="B236" s="233"/>
      <c r="C236" s="233"/>
      <c r="D236" s="233"/>
      <c r="E236" s="233"/>
      <c r="F236" s="234"/>
      <c r="G236" s="27" t="s">
        <v>2</v>
      </c>
      <c r="H236" s="341"/>
      <c r="I236" s="118" t="s">
        <v>0</v>
      </c>
      <c r="J236" s="329">
        <v>200</v>
      </c>
      <c r="K236" s="269">
        <v>67000</v>
      </c>
      <c r="L236" s="269">
        <v>66887</v>
      </c>
      <c r="M236" s="318">
        <f t="shared" si="19"/>
        <v>99.831343283582086</v>
      </c>
      <c r="N236" s="57"/>
    </row>
    <row r="237" spans="1:14" ht="94.5" x14ac:dyDescent="0.25">
      <c r="A237" s="1"/>
      <c r="B237" s="71"/>
      <c r="C237" s="71"/>
      <c r="D237" s="71"/>
      <c r="E237" s="71"/>
      <c r="F237" s="72"/>
      <c r="G237" s="31" t="s">
        <v>188</v>
      </c>
      <c r="H237" s="343"/>
      <c r="I237" s="85" t="s">
        <v>189</v>
      </c>
      <c r="J237" s="263"/>
      <c r="K237" s="307">
        <f>SUM(K238)</f>
        <v>788000</v>
      </c>
      <c r="L237" s="307">
        <f>SUM(L238)</f>
        <v>779396</v>
      </c>
      <c r="M237" s="321">
        <f t="shared" si="19"/>
        <v>98.908121827411165</v>
      </c>
      <c r="N237" s="57"/>
    </row>
    <row r="238" spans="1:14" ht="116.25" customHeight="1" x14ac:dyDescent="0.25">
      <c r="A238" s="1"/>
      <c r="B238" s="71"/>
      <c r="C238" s="71"/>
      <c r="D238" s="71"/>
      <c r="E238" s="71"/>
      <c r="F238" s="72"/>
      <c r="G238" s="155" t="s">
        <v>187</v>
      </c>
      <c r="H238" s="62"/>
      <c r="I238" s="77" t="s">
        <v>190</v>
      </c>
      <c r="J238" s="261"/>
      <c r="K238" s="269">
        <f>SUM(K239+K240)</f>
        <v>788000</v>
      </c>
      <c r="L238" s="269">
        <f>SUM(L239+L240)</f>
        <v>779396</v>
      </c>
      <c r="M238" s="318">
        <f t="shared" si="19"/>
        <v>98.908121827411165</v>
      </c>
      <c r="N238" s="57"/>
    </row>
    <row r="239" spans="1:14" ht="47.25" x14ac:dyDescent="0.25">
      <c r="A239" s="1"/>
      <c r="B239" s="165"/>
      <c r="C239" s="165"/>
      <c r="D239" s="165"/>
      <c r="E239" s="165"/>
      <c r="F239" s="166"/>
      <c r="G239" s="27" t="s">
        <v>2</v>
      </c>
      <c r="H239" s="341"/>
      <c r="I239" s="17" t="s">
        <v>0</v>
      </c>
      <c r="J239" s="263">
        <v>200</v>
      </c>
      <c r="K239" s="269">
        <v>158000</v>
      </c>
      <c r="L239" s="269">
        <v>150082</v>
      </c>
      <c r="M239" s="318">
        <f t="shared" si="19"/>
        <v>94.98860759493671</v>
      </c>
      <c r="N239" s="57"/>
    </row>
    <row r="240" spans="1:14" ht="78.75" x14ac:dyDescent="0.25">
      <c r="A240" s="1"/>
      <c r="B240" s="71"/>
      <c r="C240" s="71"/>
      <c r="D240" s="71"/>
      <c r="E240" s="71"/>
      <c r="F240" s="72"/>
      <c r="G240" s="27" t="s">
        <v>81</v>
      </c>
      <c r="H240" s="346"/>
      <c r="I240" s="79" t="s">
        <v>0</v>
      </c>
      <c r="J240" s="263">
        <v>400</v>
      </c>
      <c r="K240" s="269">
        <v>630000</v>
      </c>
      <c r="L240" s="269">
        <v>629314</v>
      </c>
      <c r="M240" s="318">
        <f t="shared" si="19"/>
        <v>99.891111111111115</v>
      </c>
      <c r="N240" s="57"/>
    </row>
    <row r="241" spans="1:14" ht="110.25" x14ac:dyDescent="0.25">
      <c r="A241" s="1"/>
      <c r="B241" s="71"/>
      <c r="C241" s="71"/>
      <c r="D241" s="71"/>
      <c r="E241" s="71"/>
      <c r="F241" s="72"/>
      <c r="G241" s="152" t="s">
        <v>282</v>
      </c>
      <c r="H241" s="66"/>
      <c r="I241" s="136" t="s">
        <v>191</v>
      </c>
      <c r="J241" s="261"/>
      <c r="K241" s="289">
        <f>SUM(K242)</f>
        <v>1335788</v>
      </c>
      <c r="L241" s="289">
        <f>SUM(L242)</f>
        <v>1335788</v>
      </c>
      <c r="M241" s="321">
        <f t="shared" si="19"/>
        <v>100</v>
      </c>
      <c r="N241" s="57"/>
    </row>
    <row r="242" spans="1:14" ht="189" x14ac:dyDescent="0.25">
      <c r="A242" s="1"/>
      <c r="B242" s="71"/>
      <c r="C242" s="71"/>
      <c r="D242" s="71"/>
      <c r="E242" s="71"/>
      <c r="F242" s="72"/>
      <c r="G242" s="152" t="s">
        <v>290</v>
      </c>
      <c r="H242" s="66"/>
      <c r="I242" s="85" t="s">
        <v>192</v>
      </c>
      <c r="J242" s="261"/>
      <c r="K242" s="289">
        <f t="shared" ref="K242:L243" si="20">SUM(K243)</f>
        <v>1335788</v>
      </c>
      <c r="L242" s="289">
        <f t="shared" si="20"/>
        <v>1335788</v>
      </c>
      <c r="M242" s="321">
        <f t="shared" si="19"/>
        <v>100</v>
      </c>
      <c r="N242" s="57"/>
    </row>
    <row r="243" spans="1:14" ht="78.75" x14ac:dyDescent="0.25">
      <c r="A243" s="1"/>
      <c r="B243" s="71"/>
      <c r="C243" s="71"/>
      <c r="D243" s="71"/>
      <c r="E243" s="71"/>
      <c r="F243" s="72"/>
      <c r="G243" s="153" t="s">
        <v>193</v>
      </c>
      <c r="H243" s="59"/>
      <c r="I243" s="99" t="s">
        <v>194</v>
      </c>
      <c r="J243" s="263"/>
      <c r="K243" s="269">
        <f t="shared" si="20"/>
        <v>1335788</v>
      </c>
      <c r="L243" s="269">
        <f t="shared" si="20"/>
        <v>1335788</v>
      </c>
      <c r="M243" s="318">
        <f t="shared" si="19"/>
        <v>100</v>
      </c>
      <c r="N243" s="57"/>
    </row>
    <row r="244" spans="1:14" ht="15.75" x14ac:dyDescent="0.25">
      <c r="A244" s="1"/>
      <c r="B244" s="71"/>
      <c r="C244" s="71"/>
      <c r="D244" s="71"/>
      <c r="E244" s="71"/>
      <c r="F244" s="72"/>
      <c r="G244" s="27" t="s">
        <v>1</v>
      </c>
      <c r="H244" s="346"/>
      <c r="I244" s="79" t="s">
        <v>0</v>
      </c>
      <c r="J244" s="329">
        <v>800</v>
      </c>
      <c r="K244" s="269">
        <v>1335788</v>
      </c>
      <c r="L244" s="269">
        <v>1335788</v>
      </c>
      <c r="M244" s="318">
        <f t="shared" si="19"/>
        <v>100</v>
      </c>
      <c r="N244" s="57"/>
    </row>
    <row r="245" spans="1:14" ht="63" x14ac:dyDescent="0.25">
      <c r="A245" s="1"/>
      <c r="B245" s="163"/>
      <c r="C245" s="163"/>
      <c r="D245" s="163"/>
      <c r="E245" s="163"/>
      <c r="F245" s="164"/>
      <c r="G245" s="31" t="s">
        <v>313</v>
      </c>
      <c r="H245" s="346"/>
      <c r="I245" s="110" t="s">
        <v>315</v>
      </c>
      <c r="J245" s="261"/>
      <c r="K245" s="289">
        <f>SUM(K246)</f>
        <v>1577500</v>
      </c>
      <c r="L245" s="289">
        <f>SUM(L246)</f>
        <v>1577353</v>
      </c>
      <c r="M245" s="321">
        <f t="shared" si="19"/>
        <v>99.990681458003166</v>
      </c>
      <c r="N245" s="57"/>
    </row>
    <row r="246" spans="1:14" ht="78.75" x14ac:dyDescent="0.25">
      <c r="A246" s="1"/>
      <c r="B246" s="163"/>
      <c r="C246" s="163"/>
      <c r="D246" s="163"/>
      <c r="E246" s="163"/>
      <c r="F246" s="164"/>
      <c r="G246" s="27" t="s">
        <v>314</v>
      </c>
      <c r="H246" s="346"/>
      <c r="I246" s="109" t="s">
        <v>316</v>
      </c>
      <c r="J246" s="263"/>
      <c r="K246" s="269">
        <f t="shared" ref="K246:L246" si="21">SUM(K247)</f>
        <v>1577500</v>
      </c>
      <c r="L246" s="269">
        <f t="shared" si="21"/>
        <v>1577353</v>
      </c>
      <c r="M246" s="318">
        <f t="shared" si="19"/>
        <v>99.990681458003166</v>
      </c>
      <c r="N246" s="57"/>
    </row>
    <row r="247" spans="1:14" ht="15.75" x14ac:dyDescent="0.25">
      <c r="A247" s="1"/>
      <c r="B247" s="163"/>
      <c r="C247" s="163"/>
      <c r="D247" s="163"/>
      <c r="E247" s="163"/>
      <c r="F247" s="164"/>
      <c r="G247" s="26" t="s">
        <v>1</v>
      </c>
      <c r="H247" s="346"/>
      <c r="I247" s="109" t="s">
        <v>0</v>
      </c>
      <c r="J247" s="263">
        <v>800</v>
      </c>
      <c r="K247" s="269">
        <v>1577500</v>
      </c>
      <c r="L247" s="269">
        <v>1577353</v>
      </c>
      <c r="M247" s="318">
        <f t="shared" si="19"/>
        <v>99.990681458003166</v>
      </c>
      <c r="N247" s="57"/>
    </row>
    <row r="248" spans="1:14" ht="94.5" x14ac:dyDescent="0.25">
      <c r="A248" s="1"/>
      <c r="B248" s="299"/>
      <c r="C248" s="299"/>
      <c r="D248" s="299"/>
      <c r="E248" s="299"/>
      <c r="F248" s="300"/>
      <c r="G248" s="242" t="s">
        <v>473</v>
      </c>
      <c r="H248" s="346"/>
      <c r="I248" s="355" t="s">
        <v>476</v>
      </c>
      <c r="J248" s="336"/>
      <c r="K248" s="257">
        <f t="shared" ref="K248:L250" si="22">SUM(K249)</f>
        <v>962000</v>
      </c>
      <c r="L248" s="257">
        <f t="shared" si="22"/>
        <v>961847</v>
      </c>
      <c r="M248" s="321">
        <f t="shared" si="19"/>
        <v>99.984095634095638</v>
      </c>
      <c r="N248" s="57"/>
    </row>
    <row r="249" spans="1:14" ht="126" x14ac:dyDescent="0.25">
      <c r="A249" s="1"/>
      <c r="B249" s="299"/>
      <c r="C249" s="299"/>
      <c r="D249" s="299"/>
      <c r="E249" s="299"/>
      <c r="F249" s="300"/>
      <c r="G249" s="242" t="s">
        <v>474</v>
      </c>
      <c r="H249" s="346"/>
      <c r="I249" s="355" t="s">
        <v>477</v>
      </c>
      <c r="J249" s="336"/>
      <c r="K249" s="257">
        <f t="shared" si="22"/>
        <v>962000</v>
      </c>
      <c r="L249" s="257">
        <f t="shared" si="22"/>
        <v>961847</v>
      </c>
      <c r="M249" s="321">
        <f t="shared" si="19"/>
        <v>99.984095634095638</v>
      </c>
      <c r="N249" s="57"/>
    </row>
    <row r="250" spans="1:14" ht="110.25" x14ac:dyDescent="0.25">
      <c r="A250" s="1"/>
      <c r="B250" s="299"/>
      <c r="C250" s="299"/>
      <c r="D250" s="299"/>
      <c r="E250" s="299"/>
      <c r="F250" s="300"/>
      <c r="G250" s="242" t="s">
        <v>475</v>
      </c>
      <c r="H250" s="346"/>
      <c r="I250" s="275" t="s">
        <v>478</v>
      </c>
      <c r="J250" s="268"/>
      <c r="K250" s="259">
        <f t="shared" si="22"/>
        <v>962000</v>
      </c>
      <c r="L250" s="259">
        <f t="shared" si="22"/>
        <v>961847</v>
      </c>
      <c r="M250" s="318">
        <f t="shared" si="19"/>
        <v>99.984095634095638</v>
      </c>
      <c r="N250" s="57"/>
    </row>
    <row r="251" spans="1:14" ht="31.5" x14ac:dyDescent="0.25">
      <c r="A251" s="1"/>
      <c r="B251" s="299"/>
      <c r="C251" s="299"/>
      <c r="D251" s="299"/>
      <c r="E251" s="299"/>
      <c r="F251" s="300"/>
      <c r="G251" s="27" t="s">
        <v>5</v>
      </c>
      <c r="H251" s="346"/>
      <c r="I251" s="262"/>
      <c r="J251" s="263">
        <v>300</v>
      </c>
      <c r="K251" s="269">
        <v>962000</v>
      </c>
      <c r="L251" s="269">
        <v>961847</v>
      </c>
      <c r="M251" s="318">
        <f t="shared" si="19"/>
        <v>99.984095634095638</v>
      </c>
      <c r="N251" s="57"/>
    </row>
    <row r="252" spans="1:14" ht="78.75" x14ac:dyDescent="0.25">
      <c r="A252" s="1"/>
      <c r="B252" s="71"/>
      <c r="C252" s="71"/>
      <c r="D252" s="71"/>
      <c r="E252" s="71"/>
      <c r="F252" s="72"/>
      <c r="G252" s="36" t="s">
        <v>67</v>
      </c>
      <c r="H252" s="341"/>
      <c r="I252" s="94" t="s">
        <v>206</v>
      </c>
      <c r="J252" s="291" t="s">
        <v>0</v>
      </c>
      <c r="K252" s="276">
        <f>SUM(K253+K263)</f>
        <v>26342522</v>
      </c>
      <c r="L252" s="276">
        <f>SUM(L253+L263)</f>
        <v>25322790</v>
      </c>
      <c r="M252" s="320">
        <f t="shared" si="19"/>
        <v>96.128950751184732</v>
      </c>
      <c r="N252" s="57"/>
    </row>
    <row r="253" spans="1:14" ht="94.5" x14ac:dyDescent="0.25">
      <c r="A253" s="1"/>
      <c r="B253" s="71"/>
      <c r="C253" s="71"/>
      <c r="D253" s="71"/>
      <c r="E253" s="71"/>
      <c r="F253" s="72"/>
      <c r="G253" s="31" t="s">
        <v>283</v>
      </c>
      <c r="H253" s="343"/>
      <c r="I253" s="85" t="s">
        <v>207</v>
      </c>
      <c r="J253" s="261" t="s">
        <v>0</v>
      </c>
      <c r="K253" s="257">
        <f>SUM(K254)</f>
        <v>17755522</v>
      </c>
      <c r="L253" s="257">
        <f>SUM(L254)</f>
        <v>16764738</v>
      </c>
      <c r="M253" s="321">
        <f t="shared" si="19"/>
        <v>94.419854285331624</v>
      </c>
      <c r="N253" s="57"/>
    </row>
    <row r="254" spans="1:14" ht="126" x14ac:dyDescent="0.25">
      <c r="A254" s="1"/>
      <c r="B254" s="71"/>
      <c r="C254" s="71"/>
      <c r="D254" s="71"/>
      <c r="E254" s="71"/>
      <c r="F254" s="72"/>
      <c r="G254" s="152" t="s">
        <v>208</v>
      </c>
      <c r="H254" s="52"/>
      <c r="I254" s="86" t="s">
        <v>209</v>
      </c>
      <c r="J254" s="308"/>
      <c r="K254" s="258">
        <f>SUM(K257+K259+K255+K261)</f>
        <v>17755522</v>
      </c>
      <c r="L254" s="258">
        <f>SUM(L257+L259+L255+L261)</f>
        <v>16764738</v>
      </c>
      <c r="M254" s="321">
        <f t="shared" si="19"/>
        <v>94.419854285331624</v>
      </c>
      <c r="N254" s="57"/>
    </row>
    <row r="255" spans="1:14" ht="31.5" x14ac:dyDescent="0.25">
      <c r="A255" s="1"/>
      <c r="B255" s="238"/>
      <c r="C255" s="238"/>
      <c r="D255" s="238"/>
      <c r="E255" s="238"/>
      <c r="F255" s="239"/>
      <c r="G255" s="30" t="s">
        <v>406</v>
      </c>
      <c r="H255" s="52"/>
      <c r="I255" s="222" t="s">
        <v>407</v>
      </c>
      <c r="J255" s="308"/>
      <c r="K255" s="256">
        <f>SUM(K256)</f>
        <v>9637203</v>
      </c>
      <c r="L255" s="256">
        <f>SUM(L256)</f>
        <v>9288028</v>
      </c>
      <c r="M255" s="318">
        <f t="shared" si="19"/>
        <v>96.376801443323345</v>
      </c>
      <c r="N255" s="57"/>
    </row>
    <row r="256" spans="1:14" ht="47.25" x14ac:dyDescent="0.25">
      <c r="A256" s="1"/>
      <c r="B256" s="238"/>
      <c r="C256" s="238"/>
      <c r="D256" s="238"/>
      <c r="E256" s="238"/>
      <c r="F256" s="239"/>
      <c r="G256" s="242" t="s">
        <v>2</v>
      </c>
      <c r="H256" s="52"/>
      <c r="I256" s="243" t="s">
        <v>0</v>
      </c>
      <c r="J256" s="268">
        <v>200</v>
      </c>
      <c r="K256" s="256">
        <v>9637203</v>
      </c>
      <c r="L256" s="256">
        <v>9288028</v>
      </c>
      <c r="M256" s="318">
        <f t="shared" si="19"/>
        <v>96.376801443323345</v>
      </c>
      <c r="N256" s="57"/>
    </row>
    <row r="257" spans="1:14" ht="47.25" x14ac:dyDescent="0.25">
      <c r="A257" s="1"/>
      <c r="B257" s="71"/>
      <c r="C257" s="71"/>
      <c r="D257" s="71"/>
      <c r="E257" s="71"/>
      <c r="F257" s="72"/>
      <c r="G257" s="155" t="s">
        <v>84</v>
      </c>
      <c r="H257" s="25"/>
      <c r="I257" s="33" t="s">
        <v>210</v>
      </c>
      <c r="J257" s="263"/>
      <c r="K257" s="256">
        <f>SUM(K258)</f>
        <v>3663930</v>
      </c>
      <c r="L257" s="256">
        <f>SUM(L258)</f>
        <v>3022321</v>
      </c>
      <c r="M257" s="318">
        <f t="shared" si="19"/>
        <v>82.488502782531313</v>
      </c>
      <c r="N257" s="57"/>
    </row>
    <row r="258" spans="1:14" ht="15.75" x14ac:dyDescent="0.25">
      <c r="A258" s="1"/>
      <c r="B258" s="71"/>
      <c r="C258" s="71"/>
      <c r="D258" s="71"/>
      <c r="E258" s="71"/>
      <c r="F258" s="72"/>
      <c r="G258" s="27" t="s">
        <v>6</v>
      </c>
      <c r="H258" s="346"/>
      <c r="I258" s="79" t="s">
        <v>0</v>
      </c>
      <c r="J258" s="263">
        <v>500</v>
      </c>
      <c r="K258" s="269">
        <v>3663930</v>
      </c>
      <c r="L258" s="269">
        <v>3022321</v>
      </c>
      <c r="M258" s="318">
        <f t="shared" si="19"/>
        <v>82.488502782531313</v>
      </c>
      <c r="N258" s="57"/>
    </row>
    <row r="259" spans="1:14" ht="63" x14ac:dyDescent="0.25">
      <c r="A259" s="1"/>
      <c r="B259" s="219"/>
      <c r="C259" s="219"/>
      <c r="D259" s="219"/>
      <c r="E259" s="219"/>
      <c r="F259" s="220"/>
      <c r="G259" s="167" t="s">
        <v>350</v>
      </c>
      <c r="H259" s="346"/>
      <c r="I259" s="185" t="s">
        <v>389</v>
      </c>
      <c r="J259" s="268"/>
      <c r="K259" s="256">
        <f>SUM(K260:K260)</f>
        <v>222719</v>
      </c>
      <c r="L259" s="256">
        <f>SUM(L260:L260)</f>
        <v>222719</v>
      </c>
      <c r="M259" s="318">
        <f t="shared" si="19"/>
        <v>100</v>
      </c>
      <c r="N259" s="57"/>
    </row>
    <row r="260" spans="1:14" ht="47.25" x14ac:dyDescent="0.25">
      <c r="A260" s="1"/>
      <c r="B260" s="219"/>
      <c r="C260" s="219"/>
      <c r="D260" s="219"/>
      <c r="E260" s="219"/>
      <c r="F260" s="220"/>
      <c r="G260" s="27" t="s">
        <v>2</v>
      </c>
      <c r="H260" s="346"/>
      <c r="I260" s="79" t="s">
        <v>0</v>
      </c>
      <c r="J260" s="263">
        <v>200</v>
      </c>
      <c r="K260" s="256">
        <v>222719</v>
      </c>
      <c r="L260" s="256">
        <v>222719</v>
      </c>
      <c r="M260" s="318">
        <f t="shared" si="19"/>
        <v>100</v>
      </c>
      <c r="N260" s="57"/>
    </row>
    <row r="261" spans="1:14" ht="126" x14ac:dyDescent="0.25">
      <c r="A261" s="1"/>
      <c r="B261" s="254"/>
      <c r="C261" s="254"/>
      <c r="D261" s="254"/>
      <c r="E261" s="254"/>
      <c r="F261" s="255"/>
      <c r="G261" s="242" t="s">
        <v>431</v>
      </c>
      <c r="H261" s="346"/>
      <c r="I261" s="267" t="s">
        <v>432</v>
      </c>
      <c r="J261" s="268"/>
      <c r="K261" s="256">
        <f>SUM(K262:K262)</f>
        <v>4231670</v>
      </c>
      <c r="L261" s="256">
        <f>SUM(L262:L262)</f>
        <v>4231670</v>
      </c>
      <c r="M261" s="318">
        <f t="shared" si="19"/>
        <v>100</v>
      </c>
      <c r="N261" s="57"/>
    </row>
    <row r="262" spans="1:14" ht="47.25" x14ac:dyDescent="0.25">
      <c r="A262" s="1"/>
      <c r="B262" s="254"/>
      <c r="C262" s="254"/>
      <c r="D262" s="254"/>
      <c r="E262" s="254"/>
      <c r="F262" s="255"/>
      <c r="G262" s="242" t="s">
        <v>2</v>
      </c>
      <c r="H262" s="346"/>
      <c r="I262" s="267" t="s">
        <v>0</v>
      </c>
      <c r="J262" s="268">
        <v>200</v>
      </c>
      <c r="K262" s="256">
        <v>4231670</v>
      </c>
      <c r="L262" s="256">
        <v>4231670</v>
      </c>
      <c r="M262" s="318">
        <f t="shared" si="19"/>
        <v>100</v>
      </c>
      <c r="N262" s="57"/>
    </row>
    <row r="263" spans="1:14" ht="110.25" x14ac:dyDescent="0.25">
      <c r="A263" s="1"/>
      <c r="B263" s="189"/>
      <c r="C263" s="189"/>
      <c r="D263" s="189"/>
      <c r="E263" s="189"/>
      <c r="F263" s="190"/>
      <c r="G263" s="181" t="s">
        <v>275</v>
      </c>
      <c r="H263" s="32"/>
      <c r="I263" s="183" t="s">
        <v>211</v>
      </c>
      <c r="J263" s="336" t="s">
        <v>0</v>
      </c>
      <c r="K263" s="289">
        <f>SUM(K264)</f>
        <v>8587000</v>
      </c>
      <c r="L263" s="289">
        <f>SUM(L264)</f>
        <v>8558052</v>
      </c>
      <c r="M263" s="321">
        <f t="shared" si="19"/>
        <v>99.662885757540465</v>
      </c>
      <c r="N263" s="57"/>
    </row>
    <row r="264" spans="1:14" ht="78.75" x14ac:dyDescent="0.25">
      <c r="A264" s="1"/>
      <c r="B264" s="189"/>
      <c r="C264" s="189"/>
      <c r="D264" s="189"/>
      <c r="E264" s="189"/>
      <c r="F264" s="190"/>
      <c r="G264" s="181" t="s">
        <v>212</v>
      </c>
      <c r="H264" s="32"/>
      <c r="I264" s="183" t="s">
        <v>328</v>
      </c>
      <c r="J264" s="336"/>
      <c r="K264" s="289">
        <f>SUM(K265+K267)</f>
        <v>8587000</v>
      </c>
      <c r="L264" s="289">
        <f>SUM(L265+L267)</f>
        <v>8558052</v>
      </c>
      <c r="M264" s="321">
        <f t="shared" si="19"/>
        <v>99.662885757540465</v>
      </c>
      <c r="N264" s="57"/>
    </row>
    <row r="265" spans="1:14" ht="141.75" x14ac:dyDescent="0.25">
      <c r="A265" s="1"/>
      <c r="B265" s="189"/>
      <c r="C265" s="189"/>
      <c r="D265" s="189"/>
      <c r="E265" s="189"/>
      <c r="F265" s="190"/>
      <c r="G265" s="182" t="s">
        <v>355</v>
      </c>
      <c r="H265" s="25"/>
      <c r="I265" s="184" t="s">
        <v>354</v>
      </c>
      <c r="J265" s="268" t="s">
        <v>0</v>
      </c>
      <c r="K265" s="269">
        <f>SUM(K266)</f>
        <v>7890000</v>
      </c>
      <c r="L265" s="269">
        <f>SUM(L266)</f>
        <v>7890000</v>
      </c>
      <c r="M265" s="318">
        <f t="shared" si="19"/>
        <v>100</v>
      </c>
      <c r="N265" s="57"/>
    </row>
    <row r="266" spans="1:14" ht="16.5" x14ac:dyDescent="0.25">
      <c r="A266" s="1"/>
      <c r="B266" s="189"/>
      <c r="C266" s="189"/>
      <c r="D266" s="189"/>
      <c r="E266" s="189"/>
      <c r="F266" s="190"/>
      <c r="G266" s="167" t="s">
        <v>1</v>
      </c>
      <c r="H266" s="346"/>
      <c r="I266" s="185" t="s">
        <v>0</v>
      </c>
      <c r="J266" s="268">
        <v>800</v>
      </c>
      <c r="K266" s="269">
        <v>7890000</v>
      </c>
      <c r="L266" s="269">
        <v>7890000</v>
      </c>
      <c r="M266" s="317">
        <f t="shared" si="19"/>
        <v>100</v>
      </c>
      <c r="N266" s="57"/>
    </row>
    <row r="267" spans="1:14" ht="94.5" x14ac:dyDescent="0.25">
      <c r="A267" s="1"/>
      <c r="B267" s="193"/>
      <c r="C267" s="193"/>
      <c r="D267" s="193"/>
      <c r="E267" s="193"/>
      <c r="F267" s="194"/>
      <c r="G267" s="167" t="s">
        <v>42</v>
      </c>
      <c r="H267" s="346"/>
      <c r="I267" s="184" t="s">
        <v>403</v>
      </c>
      <c r="J267" s="268" t="s">
        <v>0</v>
      </c>
      <c r="K267" s="269">
        <f>SUM(K268)</f>
        <v>697000</v>
      </c>
      <c r="L267" s="269">
        <f>SUM(L268)</f>
        <v>668052</v>
      </c>
      <c r="M267" s="318">
        <f t="shared" si="19"/>
        <v>95.846771879483498</v>
      </c>
      <c r="N267" s="57"/>
    </row>
    <row r="268" spans="1:14" ht="15.75" x14ac:dyDescent="0.25">
      <c r="A268" s="1"/>
      <c r="B268" s="193"/>
      <c r="C268" s="193"/>
      <c r="D268" s="193"/>
      <c r="E268" s="193"/>
      <c r="F268" s="194"/>
      <c r="G268" s="167" t="s">
        <v>1</v>
      </c>
      <c r="H268" s="346"/>
      <c r="I268" s="185" t="s">
        <v>0</v>
      </c>
      <c r="J268" s="268">
        <v>800</v>
      </c>
      <c r="K268" s="269">
        <v>697000</v>
      </c>
      <c r="L268" s="269">
        <v>668052</v>
      </c>
      <c r="M268" s="321">
        <f t="shared" si="19"/>
        <v>95.846771879483498</v>
      </c>
      <c r="N268" s="57"/>
    </row>
    <row r="269" spans="1:14" ht="63" x14ac:dyDescent="0.25">
      <c r="A269" s="1"/>
      <c r="B269" s="71"/>
      <c r="C269" s="71"/>
      <c r="D269" s="71"/>
      <c r="E269" s="71"/>
      <c r="F269" s="72"/>
      <c r="G269" s="36" t="s">
        <v>400</v>
      </c>
      <c r="H269" s="341"/>
      <c r="I269" s="210" t="s">
        <v>220</v>
      </c>
      <c r="J269" s="291" t="s">
        <v>0</v>
      </c>
      <c r="K269" s="276">
        <f t="shared" ref="K269:L272" si="23">SUM(K270)</f>
        <v>37302</v>
      </c>
      <c r="L269" s="276">
        <f t="shared" si="23"/>
        <v>37266</v>
      </c>
      <c r="M269" s="320">
        <f t="shared" si="19"/>
        <v>99.903490429467595</v>
      </c>
      <c r="N269" s="57"/>
    </row>
    <row r="270" spans="1:14" ht="78.75" x14ac:dyDescent="0.25">
      <c r="A270" s="1"/>
      <c r="B270" s="71"/>
      <c r="C270" s="71"/>
      <c r="D270" s="71"/>
      <c r="E270" s="71"/>
      <c r="F270" s="72"/>
      <c r="G270" s="168" t="s">
        <v>284</v>
      </c>
      <c r="H270" s="211"/>
      <c r="I270" s="212" t="s">
        <v>221</v>
      </c>
      <c r="J270" s="291"/>
      <c r="K270" s="258">
        <f t="shared" si="23"/>
        <v>37302</v>
      </c>
      <c r="L270" s="258">
        <f t="shared" si="23"/>
        <v>37266</v>
      </c>
      <c r="M270" s="321">
        <f t="shared" si="19"/>
        <v>99.903490429467595</v>
      </c>
      <c r="N270" s="57"/>
    </row>
    <row r="271" spans="1:14" ht="63" x14ac:dyDescent="0.25">
      <c r="A271" s="1"/>
      <c r="B271" s="71"/>
      <c r="C271" s="71"/>
      <c r="D271" s="71"/>
      <c r="E271" s="71"/>
      <c r="F271" s="72"/>
      <c r="G271" s="168" t="s">
        <v>223</v>
      </c>
      <c r="H271" s="211"/>
      <c r="I271" s="212" t="s">
        <v>222</v>
      </c>
      <c r="J271" s="337"/>
      <c r="K271" s="258">
        <f t="shared" si="23"/>
        <v>37302</v>
      </c>
      <c r="L271" s="258">
        <f t="shared" si="23"/>
        <v>37266</v>
      </c>
      <c r="M271" s="321">
        <f t="shared" si="19"/>
        <v>99.903490429467595</v>
      </c>
      <c r="N271" s="57"/>
    </row>
    <row r="272" spans="1:14" ht="63" x14ac:dyDescent="0.25">
      <c r="A272" s="1"/>
      <c r="B272" s="71"/>
      <c r="C272" s="71"/>
      <c r="D272" s="71"/>
      <c r="E272" s="71"/>
      <c r="F272" s="72"/>
      <c r="G272" s="156" t="s">
        <v>225</v>
      </c>
      <c r="H272" s="213"/>
      <c r="I272" s="214" t="s">
        <v>224</v>
      </c>
      <c r="J272" s="308" t="s">
        <v>0</v>
      </c>
      <c r="K272" s="256">
        <f t="shared" si="23"/>
        <v>37302</v>
      </c>
      <c r="L272" s="256">
        <f t="shared" si="23"/>
        <v>37266</v>
      </c>
      <c r="M272" s="318">
        <f t="shared" si="19"/>
        <v>99.903490429467595</v>
      </c>
      <c r="N272" s="57"/>
    </row>
    <row r="273" spans="1:14" ht="47.25" x14ac:dyDescent="0.25">
      <c r="A273" s="1"/>
      <c r="B273" s="71"/>
      <c r="C273" s="71"/>
      <c r="D273" s="71"/>
      <c r="E273" s="71"/>
      <c r="F273" s="72"/>
      <c r="G273" s="27" t="s">
        <v>2</v>
      </c>
      <c r="H273" s="346"/>
      <c r="I273" s="79" t="s">
        <v>0</v>
      </c>
      <c r="J273" s="263">
        <v>200</v>
      </c>
      <c r="K273" s="256">
        <v>37302</v>
      </c>
      <c r="L273" s="256">
        <v>37266</v>
      </c>
      <c r="M273" s="318">
        <f t="shared" si="19"/>
        <v>99.903490429467595</v>
      </c>
      <c r="N273" s="57"/>
    </row>
    <row r="274" spans="1:14" ht="15.75" x14ac:dyDescent="0.25">
      <c r="A274" s="1"/>
      <c r="B274" s="71"/>
      <c r="C274" s="71"/>
      <c r="D274" s="71"/>
      <c r="E274" s="71"/>
      <c r="F274" s="72"/>
      <c r="G274" s="36" t="s">
        <v>8</v>
      </c>
      <c r="H274" s="341"/>
      <c r="I274" s="94" t="s">
        <v>239</v>
      </c>
      <c r="J274" s="291" t="s">
        <v>0</v>
      </c>
      <c r="K274" s="276">
        <f>SUM(K275)</f>
        <v>4209909</v>
      </c>
      <c r="L274" s="276">
        <f>SUM(L275)</f>
        <v>4205431</v>
      </c>
      <c r="M274" s="320">
        <f t="shared" si="19"/>
        <v>99.893631905107696</v>
      </c>
      <c r="N274" s="57"/>
    </row>
    <row r="275" spans="1:14" ht="15.75" x14ac:dyDescent="0.25">
      <c r="A275" s="1"/>
      <c r="B275" s="71"/>
      <c r="C275" s="71"/>
      <c r="D275" s="71"/>
      <c r="E275" s="71"/>
      <c r="F275" s="72"/>
      <c r="G275" s="155" t="s">
        <v>7</v>
      </c>
      <c r="H275" s="25"/>
      <c r="I275" s="33" t="s">
        <v>243</v>
      </c>
      <c r="J275" s="261"/>
      <c r="K275" s="256">
        <f>SUM(K276:K278)</f>
        <v>4209909</v>
      </c>
      <c r="L275" s="256">
        <f>SUM(L276:L278)</f>
        <v>4205431</v>
      </c>
      <c r="M275" s="318">
        <f t="shared" si="19"/>
        <v>99.893631905107696</v>
      </c>
      <c r="N275" s="57"/>
    </row>
    <row r="276" spans="1:14" ht="141.75" x14ac:dyDescent="0.25">
      <c r="A276" s="1"/>
      <c r="B276" s="71"/>
      <c r="C276" s="71"/>
      <c r="D276" s="71"/>
      <c r="E276" s="71"/>
      <c r="F276" s="72"/>
      <c r="G276" s="26" t="s">
        <v>3</v>
      </c>
      <c r="H276" s="342"/>
      <c r="I276" s="79" t="s">
        <v>0</v>
      </c>
      <c r="J276" s="263">
        <v>100</v>
      </c>
      <c r="K276" s="256">
        <v>3814409</v>
      </c>
      <c r="L276" s="256">
        <v>3814409</v>
      </c>
      <c r="M276" s="317">
        <f t="shared" si="19"/>
        <v>100.00000000000001</v>
      </c>
      <c r="N276" s="57"/>
    </row>
    <row r="277" spans="1:14" ht="47.25" x14ac:dyDescent="0.25">
      <c r="A277" s="1"/>
      <c r="B277" s="71"/>
      <c r="C277" s="71"/>
      <c r="D277" s="71"/>
      <c r="E277" s="71"/>
      <c r="F277" s="72"/>
      <c r="G277" s="27" t="s">
        <v>2</v>
      </c>
      <c r="H277" s="346"/>
      <c r="I277" s="79" t="s">
        <v>0</v>
      </c>
      <c r="J277" s="263">
        <v>200</v>
      </c>
      <c r="K277" s="256">
        <v>392867</v>
      </c>
      <c r="L277" s="256">
        <v>389002</v>
      </c>
      <c r="M277" s="317">
        <f t="shared" si="19"/>
        <v>99.016206502455034</v>
      </c>
      <c r="N277" s="57"/>
    </row>
    <row r="278" spans="1:14" ht="16.5" x14ac:dyDescent="0.25">
      <c r="A278" s="1"/>
      <c r="B278" s="71"/>
      <c r="C278" s="71"/>
      <c r="D278" s="71"/>
      <c r="E278" s="71"/>
      <c r="F278" s="72"/>
      <c r="G278" s="27" t="s">
        <v>1</v>
      </c>
      <c r="H278" s="346"/>
      <c r="I278" s="79" t="s">
        <v>0</v>
      </c>
      <c r="J278" s="263">
        <v>800</v>
      </c>
      <c r="K278" s="256">
        <v>2633</v>
      </c>
      <c r="L278" s="256">
        <v>2020</v>
      </c>
      <c r="M278" s="317">
        <f t="shared" si="19"/>
        <v>76.718571971135589</v>
      </c>
      <c r="N278" s="57"/>
    </row>
    <row r="279" spans="1:14" ht="94.5" x14ac:dyDescent="0.25">
      <c r="A279" s="1"/>
      <c r="B279" s="71"/>
      <c r="C279" s="71"/>
      <c r="D279" s="71"/>
      <c r="E279" s="71"/>
      <c r="F279" s="72"/>
      <c r="G279" s="100" t="s">
        <v>254</v>
      </c>
      <c r="H279" s="341">
        <v>868</v>
      </c>
      <c r="I279" s="79"/>
      <c r="J279" s="263"/>
      <c r="K279" s="276">
        <f>SUM(K296+K304+K289+K280)</f>
        <v>7882074</v>
      </c>
      <c r="L279" s="276">
        <f>SUM(L296+L304+L289+L280)</f>
        <v>7326255</v>
      </c>
      <c r="M279" s="315">
        <f t="shared" si="19"/>
        <v>92.948315379936801</v>
      </c>
      <c r="N279" s="57"/>
    </row>
    <row r="280" spans="1:14" ht="78.75" x14ac:dyDescent="0.25">
      <c r="A280" s="1"/>
      <c r="B280" s="285"/>
      <c r="C280" s="285"/>
      <c r="D280" s="285"/>
      <c r="E280" s="285"/>
      <c r="F280" s="286"/>
      <c r="G280" s="36" t="s">
        <v>448</v>
      </c>
      <c r="H280" s="341"/>
      <c r="I280" s="290" t="s">
        <v>452</v>
      </c>
      <c r="J280" s="291"/>
      <c r="K280" s="276">
        <f>SUM(K281)</f>
        <v>551114</v>
      </c>
      <c r="L280" s="276">
        <f>SUM(L281)</f>
        <v>276257</v>
      </c>
      <c r="M280" s="315">
        <f t="shared" si="19"/>
        <v>50.127015463225391</v>
      </c>
      <c r="N280" s="57"/>
    </row>
    <row r="281" spans="1:14" ht="78.75" x14ac:dyDescent="0.25">
      <c r="A281" s="1"/>
      <c r="B281" s="285"/>
      <c r="C281" s="285"/>
      <c r="D281" s="285"/>
      <c r="E281" s="285"/>
      <c r="F281" s="286"/>
      <c r="G281" s="31" t="s">
        <v>449</v>
      </c>
      <c r="H281" s="341"/>
      <c r="I281" s="274" t="s">
        <v>453</v>
      </c>
      <c r="J281" s="261"/>
      <c r="K281" s="258">
        <f>SUM(K282)</f>
        <v>551114</v>
      </c>
      <c r="L281" s="258">
        <f>SUM(L282)</f>
        <v>276257</v>
      </c>
      <c r="M281" s="321">
        <f t="shared" si="19"/>
        <v>50.127015463225391</v>
      </c>
      <c r="N281" s="57"/>
    </row>
    <row r="282" spans="1:14" ht="94.5" x14ac:dyDescent="0.25">
      <c r="A282" s="1"/>
      <c r="B282" s="285"/>
      <c r="C282" s="285"/>
      <c r="D282" s="285"/>
      <c r="E282" s="285"/>
      <c r="F282" s="286"/>
      <c r="G282" s="31" t="s">
        <v>450</v>
      </c>
      <c r="H282" s="341"/>
      <c r="I282" s="274" t="s">
        <v>454</v>
      </c>
      <c r="J282" s="261"/>
      <c r="K282" s="258">
        <f>SUM(K285+K287+K283)</f>
        <v>551114</v>
      </c>
      <c r="L282" s="258">
        <f>SUM(L285+L287+L283)</f>
        <v>276257</v>
      </c>
      <c r="M282" s="325">
        <f t="shared" si="19"/>
        <v>50.127015463225391</v>
      </c>
      <c r="N282" s="57"/>
    </row>
    <row r="283" spans="1:14" ht="94.5" x14ac:dyDescent="0.25">
      <c r="A283" s="1"/>
      <c r="B283" s="312"/>
      <c r="C283" s="312"/>
      <c r="D283" s="312"/>
      <c r="E283" s="312"/>
      <c r="F283" s="313"/>
      <c r="G283" s="27" t="s">
        <v>481</v>
      </c>
      <c r="H283" s="341"/>
      <c r="I283" s="266" t="s">
        <v>482</v>
      </c>
      <c r="J283" s="261"/>
      <c r="K283" s="256">
        <f>SUM(K284)</f>
        <v>287114</v>
      </c>
      <c r="L283" s="256">
        <f>SUM(L284)</f>
        <v>263057</v>
      </c>
      <c r="M283" s="318">
        <f t="shared" si="19"/>
        <v>91.621098239723594</v>
      </c>
      <c r="N283" s="57"/>
    </row>
    <row r="284" spans="1:14" ht="47.25" x14ac:dyDescent="0.25">
      <c r="A284" s="1"/>
      <c r="B284" s="312"/>
      <c r="C284" s="312"/>
      <c r="D284" s="312"/>
      <c r="E284" s="312"/>
      <c r="F284" s="313"/>
      <c r="G284" s="27" t="s">
        <v>2</v>
      </c>
      <c r="H284" s="341"/>
      <c r="I284" s="266"/>
      <c r="J284" s="263">
        <v>200</v>
      </c>
      <c r="K284" s="258">
        <v>287114</v>
      </c>
      <c r="L284" s="258">
        <v>263057</v>
      </c>
      <c r="M284" s="318">
        <f t="shared" si="19"/>
        <v>91.621098239723594</v>
      </c>
      <c r="N284" s="57"/>
    </row>
    <row r="285" spans="1:14" ht="94.5" x14ac:dyDescent="0.25">
      <c r="A285" s="1"/>
      <c r="B285" s="285"/>
      <c r="C285" s="285"/>
      <c r="D285" s="285"/>
      <c r="E285" s="285"/>
      <c r="F285" s="286"/>
      <c r="G285" s="27" t="s">
        <v>451</v>
      </c>
      <c r="H285" s="341"/>
      <c r="I285" s="266" t="s">
        <v>455</v>
      </c>
      <c r="J285" s="263"/>
      <c r="K285" s="256">
        <f>SUM(K286)</f>
        <v>13200</v>
      </c>
      <c r="L285" s="256">
        <f>SUM(L286)</f>
        <v>13200</v>
      </c>
      <c r="M285" s="318">
        <f t="shared" si="19"/>
        <v>100</v>
      </c>
      <c r="N285" s="57"/>
    </row>
    <row r="286" spans="1:14" ht="47.25" x14ac:dyDescent="0.25">
      <c r="A286" s="1"/>
      <c r="B286" s="285"/>
      <c r="C286" s="285"/>
      <c r="D286" s="285"/>
      <c r="E286" s="285"/>
      <c r="F286" s="286"/>
      <c r="G286" s="27" t="s">
        <v>2</v>
      </c>
      <c r="H286" s="341"/>
      <c r="I286" s="266"/>
      <c r="J286" s="263">
        <v>200</v>
      </c>
      <c r="K286" s="256">
        <v>13200</v>
      </c>
      <c r="L286" s="256">
        <v>13200</v>
      </c>
      <c r="M286" s="318">
        <f t="shared" si="19"/>
        <v>100</v>
      </c>
      <c r="N286" s="57"/>
    </row>
    <row r="287" spans="1:14" ht="94.5" x14ac:dyDescent="0.25">
      <c r="A287" s="1"/>
      <c r="B287" s="285"/>
      <c r="C287" s="285"/>
      <c r="D287" s="285"/>
      <c r="E287" s="285"/>
      <c r="F287" s="286"/>
      <c r="G287" s="27" t="s">
        <v>451</v>
      </c>
      <c r="H287" s="341"/>
      <c r="I287" s="266" t="s">
        <v>456</v>
      </c>
      <c r="J287" s="263"/>
      <c r="K287" s="256">
        <f>SUM(K288)</f>
        <v>250800</v>
      </c>
      <c r="L287" s="256">
        <f>SUM(L288)</f>
        <v>0</v>
      </c>
      <c r="M287" s="318">
        <f t="shared" si="19"/>
        <v>0</v>
      </c>
      <c r="N287" s="57"/>
    </row>
    <row r="288" spans="1:14" ht="47.25" x14ac:dyDescent="0.25">
      <c r="A288" s="1"/>
      <c r="B288" s="285"/>
      <c r="C288" s="285"/>
      <c r="D288" s="285"/>
      <c r="E288" s="285"/>
      <c r="F288" s="286"/>
      <c r="G288" s="27" t="s">
        <v>2</v>
      </c>
      <c r="H288" s="341"/>
      <c r="I288" s="266"/>
      <c r="J288" s="263">
        <v>200</v>
      </c>
      <c r="K288" s="256">
        <v>250800</v>
      </c>
      <c r="L288" s="256">
        <v>0</v>
      </c>
      <c r="M288" s="317">
        <f t="shared" si="19"/>
        <v>0</v>
      </c>
      <c r="N288" s="57"/>
    </row>
    <row r="289" spans="1:14" ht="78.75" x14ac:dyDescent="0.25">
      <c r="A289" s="1"/>
      <c r="B289" s="248"/>
      <c r="C289" s="248"/>
      <c r="D289" s="248"/>
      <c r="E289" s="248"/>
      <c r="F289" s="249"/>
      <c r="G289" s="36" t="s">
        <v>67</v>
      </c>
      <c r="H289" s="341"/>
      <c r="I289" s="94" t="s">
        <v>206</v>
      </c>
      <c r="J289" s="291" t="s">
        <v>0</v>
      </c>
      <c r="K289" s="276">
        <f>SUM(K290)</f>
        <v>135324</v>
      </c>
      <c r="L289" s="276">
        <f>SUM(L290)</f>
        <v>6750</v>
      </c>
      <c r="M289" s="315">
        <f t="shared" si="19"/>
        <v>4.9880287310454907</v>
      </c>
      <c r="N289" s="57"/>
    </row>
    <row r="290" spans="1:14" ht="94.5" x14ac:dyDescent="0.25">
      <c r="A290" s="1"/>
      <c r="B290" s="248"/>
      <c r="C290" s="248"/>
      <c r="D290" s="248"/>
      <c r="E290" s="248"/>
      <c r="F290" s="249"/>
      <c r="G290" s="31" t="s">
        <v>283</v>
      </c>
      <c r="H290" s="343"/>
      <c r="I290" s="85" t="s">
        <v>207</v>
      </c>
      <c r="J290" s="261" t="s">
        <v>0</v>
      </c>
      <c r="K290" s="257">
        <f>SUM(K291)</f>
        <v>135324</v>
      </c>
      <c r="L290" s="257">
        <f>SUM(L291)</f>
        <v>6750</v>
      </c>
      <c r="M290" s="316">
        <f t="shared" si="19"/>
        <v>4.9880287310454907</v>
      </c>
      <c r="N290" s="57"/>
    </row>
    <row r="291" spans="1:14" ht="126" x14ac:dyDescent="0.25">
      <c r="A291" s="1"/>
      <c r="B291" s="248"/>
      <c r="C291" s="248"/>
      <c r="D291" s="248"/>
      <c r="E291" s="248"/>
      <c r="F291" s="249"/>
      <c r="G291" s="152" t="s">
        <v>208</v>
      </c>
      <c r="H291" s="52"/>
      <c r="I291" s="86" t="s">
        <v>209</v>
      </c>
      <c r="J291" s="308"/>
      <c r="K291" s="258">
        <f>SUM(K292+K294)</f>
        <v>135324</v>
      </c>
      <c r="L291" s="258">
        <f>SUM(L292+L294)</f>
        <v>6750</v>
      </c>
      <c r="M291" s="316">
        <f t="shared" si="19"/>
        <v>4.9880287310454907</v>
      </c>
      <c r="N291" s="57"/>
    </row>
    <row r="292" spans="1:14" ht="31.5" x14ac:dyDescent="0.25">
      <c r="A292" s="1"/>
      <c r="B292" s="248"/>
      <c r="C292" s="248"/>
      <c r="D292" s="248"/>
      <c r="E292" s="248"/>
      <c r="F292" s="249"/>
      <c r="G292" s="30" t="s">
        <v>406</v>
      </c>
      <c r="H292" s="52"/>
      <c r="I292" s="222" t="s">
        <v>407</v>
      </c>
      <c r="J292" s="308"/>
      <c r="K292" s="256">
        <f>SUM(K293)</f>
        <v>6767</v>
      </c>
      <c r="L292" s="256">
        <f>SUM(L293)</f>
        <v>6750</v>
      </c>
      <c r="M292" s="323">
        <f t="shared" si="19"/>
        <v>99.748780848234077</v>
      </c>
      <c r="N292" s="57"/>
    </row>
    <row r="293" spans="1:14" ht="47.25" x14ac:dyDescent="0.25">
      <c r="A293" s="1"/>
      <c r="B293" s="248"/>
      <c r="C293" s="248"/>
      <c r="D293" s="248"/>
      <c r="E293" s="248"/>
      <c r="F293" s="249"/>
      <c r="G293" s="242" t="s">
        <v>2</v>
      </c>
      <c r="H293" s="52"/>
      <c r="I293" s="243" t="s">
        <v>0</v>
      </c>
      <c r="J293" s="268">
        <v>200</v>
      </c>
      <c r="K293" s="256">
        <v>6767</v>
      </c>
      <c r="L293" s="256">
        <v>6750</v>
      </c>
      <c r="M293" s="317">
        <f t="shared" si="19"/>
        <v>99.748780848234077</v>
      </c>
      <c r="N293" s="57"/>
    </row>
    <row r="294" spans="1:14" ht="126" x14ac:dyDescent="0.25">
      <c r="A294" s="1"/>
      <c r="B294" s="285"/>
      <c r="C294" s="285"/>
      <c r="D294" s="285"/>
      <c r="E294" s="285"/>
      <c r="F294" s="286"/>
      <c r="G294" s="242" t="s">
        <v>431</v>
      </c>
      <c r="H294" s="346"/>
      <c r="I294" s="267" t="s">
        <v>432</v>
      </c>
      <c r="J294" s="268"/>
      <c r="K294" s="256">
        <f>SUM(K295)</f>
        <v>128557</v>
      </c>
      <c r="L294" s="256">
        <f>SUM(L295)</f>
        <v>0</v>
      </c>
      <c r="M294" s="318">
        <f t="shared" si="19"/>
        <v>0</v>
      </c>
      <c r="N294" s="57"/>
    </row>
    <row r="295" spans="1:14" ht="47.25" x14ac:dyDescent="0.25">
      <c r="A295" s="1"/>
      <c r="B295" s="285"/>
      <c r="C295" s="285"/>
      <c r="D295" s="285"/>
      <c r="E295" s="285"/>
      <c r="F295" s="286"/>
      <c r="G295" s="242" t="s">
        <v>2</v>
      </c>
      <c r="H295" s="346"/>
      <c r="I295" s="267" t="s">
        <v>0</v>
      </c>
      <c r="J295" s="268">
        <v>200</v>
      </c>
      <c r="K295" s="256">
        <v>128557</v>
      </c>
      <c r="L295" s="256">
        <v>0</v>
      </c>
      <c r="M295" s="318">
        <f t="shared" si="19"/>
        <v>0</v>
      </c>
      <c r="N295" s="57"/>
    </row>
    <row r="296" spans="1:14" ht="94.5" x14ac:dyDescent="0.25">
      <c r="A296" s="1"/>
      <c r="B296" s="71"/>
      <c r="C296" s="71"/>
      <c r="D296" s="71"/>
      <c r="E296" s="71"/>
      <c r="F296" s="72"/>
      <c r="G296" s="36" t="s">
        <v>70</v>
      </c>
      <c r="H296" s="341"/>
      <c r="I296" s="78" t="s">
        <v>226</v>
      </c>
      <c r="J296" s="291" t="s">
        <v>0</v>
      </c>
      <c r="K296" s="276">
        <f>SUM(K297)</f>
        <v>2104513</v>
      </c>
      <c r="L296" s="276">
        <f>SUM(L297)</f>
        <v>1981738</v>
      </c>
      <c r="M296" s="320">
        <f t="shared" si="19"/>
        <v>94.166108738696309</v>
      </c>
      <c r="N296" s="57"/>
    </row>
    <row r="297" spans="1:14" ht="47.25" x14ac:dyDescent="0.25">
      <c r="A297" s="1"/>
      <c r="B297" s="71"/>
      <c r="C297" s="71"/>
      <c r="D297" s="71"/>
      <c r="E297" s="71"/>
      <c r="F297" s="72"/>
      <c r="G297" s="31" t="s">
        <v>74</v>
      </c>
      <c r="H297" s="343"/>
      <c r="I297" s="82" t="s">
        <v>231</v>
      </c>
      <c r="J297" s="263"/>
      <c r="K297" s="258">
        <f>SUM(K298)</f>
        <v>2104513</v>
      </c>
      <c r="L297" s="258">
        <f>SUM(L298)</f>
        <v>1981738</v>
      </c>
      <c r="M297" s="321">
        <f t="shared" si="19"/>
        <v>94.166108738696309</v>
      </c>
      <c r="N297" s="57"/>
    </row>
    <row r="298" spans="1:14" ht="94.5" x14ac:dyDescent="0.25">
      <c r="A298" s="1"/>
      <c r="B298" s="71"/>
      <c r="C298" s="71"/>
      <c r="D298" s="71"/>
      <c r="E298" s="71"/>
      <c r="F298" s="72"/>
      <c r="G298" s="152" t="s">
        <v>233</v>
      </c>
      <c r="H298" s="52"/>
      <c r="I298" s="82" t="s">
        <v>232</v>
      </c>
      <c r="J298" s="263"/>
      <c r="K298" s="257">
        <f>SUM(K299+K302)</f>
        <v>2104513</v>
      </c>
      <c r="L298" s="257">
        <f>SUM(L299+L302)</f>
        <v>1981738</v>
      </c>
      <c r="M298" s="321">
        <f t="shared" si="19"/>
        <v>94.166108738696309</v>
      </c>
      <c r="N298" s="57"/>
    </row>
    <row r="299" spans="1:14" ht="78.75" x14ac:dyDescent="0.25">
      <c r="A299" s="1"/>
      <c r="B299" s="71"/>
      <c r="C299" s="71"/>
      <c r="D299" s="71"/>
      <c r="E299" s="71"/>
      <c r="F299" s="72"/>
      <c r="G299" s="155" t="s">
        <v>71</v>
      </c>
      <c r="H299" s="25"/>
      <c r="I299" s="93" t="s">
        <v>234</v>
      </c>
      <c r="J299" s="263" t="s">
        <v>0</v>
      </c>
      <c r="K299" s="256">
        <f>SUM(K300:K301)</f>
        <v>1351903</v>
      </c>
      <c r="L299" s="256">
        <f>SUM(L300:L301)</f>
        <v>1252882</v>
      </c>
      <c r="M299" s="318">
        <f t="shared" ref="M299:M377" si="24">L299/K299%</f>
        <v>92.675436033502393</v>
      </c>
      <c r="N299" s="57"/>
    </row>
    <row r="300" spans="1:14" ht="47.25" x14ac:dyDescent="0.25">
      <c r="A300" s="1"/>
      <c r="B300" s="71"/>
      <c r="C300" s="71"/>
      <c r="D300" s="71"/>
      <c r="E300" s="71"/>
      <c r="F300" s="72"/>
      <c r="G300" s="26" t="s">
        <v>2</v>
      </c>
      <c r="H300" s="342"/>
      <c r="I300" s="84" t="s">
        <v>0</v>
      </c>
      <c r="J300" s="263">
        <v>200</v>
      </c>
      <c r="K300" s="256">
        <v>1348153</v>
      </c>
      <c r="L300" s="256">
        <v>1249132</v>
      </c>
      <c r="M300" s="317">
        <f t="shared" si="24"/>
        <v>92.65506214799062</v>
      </c>
      <c r="N300" s="57"/>
    </row>
    <row r="301" spans="1:14" ht="16.5" x14ac:dyDescent="0.25">
      <c r="A301" s="1"/>
      <c r="B301" s="139"/>
      <c r="C301" s="139"/>
      <c r="D301" s="139"/>
      <c r="E301" s="139"/>
      <c r="F301" s="140"/>
      <c r="G301" s="27" t="s">
        <v>1</v>
      </c>
      <c r="H301" s="346"/>
      <c r="I301" s="79" t="s">
        <v>0</v>
      </c>
      <c r="J301" s="263">
        <v>800</v>
      </c>
      <c r="K301" s="256">
        <v>3750</v>
      </c>
      <c r="L301" s="256">
        <v>3750</v>
      </c>
      <c r="M301" s="317">
        <f t="shared" si="24"/>
        <v>100</v>
      </c>
      <c r="N301" s="57"/>
    </row>
    <row r="302" spans="1:14" ht="78.75" x14ac:dyDescent="0.25">
      <c r="A302" s="1"/>
      <c r="B302" s="101"/>
      <c r="C302" s="101"/>
      <c r="D302" s="101"/>
      <c r="E302" s="101"/>
      <c r="F302" s="102"/>
      <c r="G302" s="27" t="s">
        <v>257</v>
      </c>
      <c r="H302" s="346"/>
      <c r="I302" s="103" t="s">
        <v>258</v>
      </c>
      <c r="J302" s="263" t="s">
        <v>0</v>
      </c>
      <c r="K302" s="256">
        <f>SUM(K303:K303)</f>
        <v>752610</v>
      </c>
      <c r="L302" s="256">
        <f>SUM(L303:L303)</f>
        <v>728856</v>
      </c>
      <c r="M302" s="317">
        <f t="shared" si="24"/>
        <v>96.843783632957297</v>
      </c>
      <c r="N302" s="57"/>
    </row>
    <row r="303" spans="1:14" ht="47.25" x14ac:dyDescent="0.25">
      <c r="A303" s="1"/>
      <c r="B303" s="101"/>
      <c r="C303" s="101"/>
      <c r="D303" s="101"/>
      <c r="E303" s="101"/>
      <c r="F303" s="102"/>
      <c r="G303" s="27" t="s">
        <v>2</v>
      </c>
      <c r="H303" s="342"/>
      <c r="I303" s="104" t="s">
        <v>0</v>
      </c>
      <c r="J303" s="263">
        <v>200</v>
      </c>
      <c r="K303" s="256">
        <v>752610</v>
      </c>
      <c r="L303" s="256">
        <v>728856</v>
      </c>
      <c r="M303" s="317">
        <f t="shared" si="24"/>
        <v>96.843783632957297</v>
      </c>
      <c r="N303" s="57"/>
    </row>
    <row r="304" spans="1:14" ht="16.5" x14ac:dyDescent="0.25">
      <c r="A304" s="1"/>
      <c r="B304" s="71"/>
      <c r="C304" s="71"/>
      <c r="D304" s="71"/>
      <c r="E304" s="71"/>
      <c r="F304" s="72"/>
      <c r="G304" s="36" t="s">
        <v>8</v>
      </c>
      <c r="H304" s="341"/>
      <c r="I304" s="94" t="s">
        <v>239</v>
      </c>
      <c r="J304" s="291" t="s">
        <v>0</v>
      </c>
      <c r="K304" s="276">
        <f>SUM(K305)</f>
        <v>5091123</v>
      </c>
      <c r="L304" s="276">
        <f>SUM(L305)</f>
        <v>5061510</v>
      </c>
      <c r="M304" s="315">
        <f t="shared" si="24"/>
        <v>99.418340511513861</v>
      </c>
      <c r="N304" s="57"/>
    </row>
    <row r="305" spans="1:14" ht="16.5" x14ac:dyDescent="0.25">
      <c r="A305" s="1"/>
      <c r="B305" s="71"/>
      <c r="C305" s="71"/>
      <c r="D305" s="71"/>
      <c r="E305" s="71"/>
      <c r="F305" s="72"/>
      <c r="G305" s="155" t="s">
        <v>7</v>
      </c>
      <c r="H305" s="25"/>
      <c r="I305" s="33" t="s">
        <v>243</v>
      </c>
      <c r="J305" s="261"/>
      <c r="K305" s="256">
        <f>SUM(K306:K308)</f>
        <v>5091123</v>
      </c>
      <c r="L305" s="256">
        <f>SUM(L306:L308)</f>
        <v>5061510</v>
      </c>
      <c r="M305" s="317">
        <f t="shared" si="24"/>
        <v>99.418340511513861</v>
      </c>
      <c r="N305" s="57"/>
    </row>
    <row r="306" spans="1:14" ht="141.75" x14ac:dyDescent="0.25">
      <c r="A306" s="1"/>
      <c r="B306" s="71"/>
      <c r="C306" s="71"/>
      <c r="D306" s="71"/>
      <c r="E306" s="71"/>
      <c r="F306" s="72"/>
      <c r="G306" s="27" t="s">
        <v>3</v>
      </c>
      <c r="H306" s="346"/>
      <c r="I306" s="79" t="s">
        <v>0</v>
      </c>
      <c r="J306" s="263">
        <v>100</v>
      </c>
      <c r="K306" s="256">
        <v>4769124</v>
      </c>
      <c r="L306" s="256">
        <v>4755356</v>
      </c>
      <c r="M306" s="317">
        <f t="shared" si="24"/>
        <v>99.711309666093825</v>
      </c>
      <c r="N306" s="57"/>
    </row>
    <row r="307" spans="1:14" ht="47.25" x14ac:dyDescent="0.25">
      <c r="A307" s="1"/>
      <c r="B307" s="71"/>
      <c r="C307" s="71"/>
      <c r="D307" s="71"/>
      <c r="E307" s="71"/>
      <c r="F307" s="72"/>
      <c r="G307" s="27" t="s">
        <v>2</v>
      </c>
      <c r="H307" s="346"/>
      <c r="I307" s="79" t="s">
        <v>0</v>
      </c>
      <c r="J307" s="263">
        <v>200</v>
      </c>
      <c r="K307" s="256">
        <v>318757</v>
      </c>
      <c r="L307" s="256">
        <v>303667</v>
      </c>
      <c r="M307" s="317">
        <f t="shared" si="24"/>
        <v>95.265986315594631</v>
      </c>
      <c r="N307" s="57"/>
    </row>
    <row r="308" spans="1:14" ht="16.5" x14ac:dyDescent="0.25">
      <c r="A308" s="1"/>
      <c r="B308" s="71"/>
      <c r="C308" s="71"/>
      <c r="D308" s="71"/>
      <c r="E308" s="71"/>
      <c r="F308" s="72"/>
      <c r="G308" s="27" t="s">
        <v>1</v>
      </c>
      <c r="H308" s="346"/>
      <c r="I308" s="79" t="s">
        <v>0</v>
      </c>
      <c r="J308" s="263">
        <v>800</v>
      </c>
      <c r="K308" s="256">
        <v>3242</v>
      </c>
      <c r="L308" s="256">
        <v>2487</v>
      </c>
      <c r="M308" s="323">
        <f t="shared" si="24"/>
        <v>76.711906230721766</v>
      </c>
      <c r="N308" s="57"/>
    </row>
    <row r="309" spans="1:14" ht="78.75" x14ac:dyDescent="0.25">
      <c r="A309" s="1"/>
      <c r="B309" s="71"/>
      <c r="C309" s="71"/>
      <c r="D309" s="71"/>
      <c r="E309" s="71"/>
      <c r="F309" s="72"/>
      <c r="G309" s="36" t="s">
        <v>255</v>
      </c>
      <c r="H309" s="341">
        <v>869</v>
      </c>
      <c r="I309" s="79"/>
      <c r="J309" s="263"/>
      <c r="K309" s="276">
        <f>SUM(K310+K383)</f>
        <v>233487274</v>
      </c>
      <c r="L309" s="276">
        <f>SUM(L310+L383)</f>
        <v>232483964</v>
      </c>
      <c r="M309" s="315">
        <f t="shared" si="24"/>
        <v>99.570293497023727</v>
      </c>
      <c r="N309" s="57"/>
    </row>
    <row r="310" spans="1:14" ht="63" x14ac:dyDescent="0.25">
      <c r="A310" s="1"/>
      <c r="B310" s="371" t="s">
        <v>31</v>
      </c>
      <c r="C310" s="371"/>
      <c r="D310" s="371"/>
      <c r="E310" s="371"/>
      <c r="F310" s="372"/>
      <c r="G310" s="36" t="s">
        <v>54</v>
      </c>
      <c r="H310" s="341"/>
      <c r="I310" s="78" t="s">
        <v>118</v>
      </c>
      <c r="J310" s="291" t="s">
        <v>0</v>
      </c>
      <c r="K310" s="276">
        <f>SUM(K311+K371+K376)</f>
        <v>233473974</v>
      </c>
      <c r="L310" s="276">
        <f>SUM(L311+L371+L376)</f>
        <v>232470664</v>
      </c>
      <c r="M310" s="356">
        <f t="shared" si="24"/>
        <v>99.570269018507375</v>
      </c>
      <c r="N310" s="55"/>
    </row>
    <row r="311" spans="1:14" ht="78.75" x14ac:dyDescent="0.25">
      <c r="A311" s="1"/>
      <c r="B311" s="364" t="s">
        <v>30</v>
      </c>
      <c r="C311" s="364"/>
      <c r="D311" s="364"/>
      <c r="E311" s="364"/>
      <c r="F311" s="365"/>
      <c r="G311" s="168" t="s">
        <v>295</v>
      </c>
      <c r="H311" s="64"/>
      <c r="I311" s="82" t="s">
        <v>119</v>
      </c>
      <c r="J311" s="261" t="s">
        <v>0</v>
      </c>
      <c r="K311" s="258">
        <f>SUM(K312+K353+K356+K360+K363+K368)</f>
        <v>231071261</v>
      </c>
      <c r="L311" s="258">
        <f>SUM(L312+L353+L356+L360+L363+L368)</f>
        <v>230067951</v>
      </c>
      <c r="M311" s="316">
        <f t="shared" si="24"/>
        <v>99.565800612478597</v>
      </c>
      <c r="N311" s="56"/>
    </row>
    <row r="312" spans="1:14" ht="94.5" x14ac:dyDescent="0.25">
      <c r="A312" s="1"/>
      <c r="B312" s="46"/>
      <c r="C312" s="46"/>
      <c r="D312" s="46"/>
      <c r="E312" s="46"/>
      <c r="F312" s="47"/>
      <c r="G312" s="158" t="s">
        <v>121</v>
      </c>
      <c r="H312" s="64"/>
      <c r="I312" s="82" t="s">
        <v>120</v>
      </c>
      <c r="J312" s="308"/>
      <c r="K312" s="257">
        <f>SUM(K316+K319+K322+K325+K327+K329+K332+K335+K338+K341+K345+K347+K349+K351+K313)</f>
        <v>113816435</v>
      </c>
      <c r="L312" s="257">
        <f>SUM(L316+L319+L322+L325+L327+L329+L332+L335+L338+L341+L345+L347+L349+L351+L313)</f>
        <v>112815298</v>
      </c>
      <c r="M312" s="321">
        <f t="shared" si="24"/>
        <v>99.120393289422566</v>
      </c>
      <c r="N312" s="56"/>
    </row>
    <row r="313" spans="1:14" ht="47.25" x14ac:dyDescent="0.25">
      <c r="A313" s="1"/>
      <c r="B313" s="171"/>
      <c r="C313" s="171"/>
      <c r="D313" s="171"/>
      <c r="E313" s="171"/>
      <c r="F313" s="172"/>
      <c r="G313" s="53" t="s">
        <v>331</v>
      </c>
      <c r="H313" s="64"/>
      <c r="I313" s="93" t="s">
        <v>332</v>
      </c>
      <c r="J313" s="308"/>
      <c r="K313" s="256">
        <f>SUM(K314:K315)</f>
        <v>460432</v>
      </c>
      <c r="L313" s="256">
        <f>SUM(L314:L315)</f>
        <v>460432</v>
      </c>
      <c r="M313" s="318">
        <f t="shared" si="24"/>
        <v>100</v>
      </c>
      <c r="N313" s="56"/>
    </row>
    <row r="314" spans="1:14" ht="47.25" x14ac:dyDescent="0.25">
      <c r="A314" s="1"/>
      <c r="B314" s="191"/>
      <c r="C314" s="191"/>
      <c r="D314" s="191"/>
      <c r="E314" s="191"/>
      <c r="F314" s="192"/>
      <c r="G314" s="27" t="s">
        <v>2</v>
      </c>
      <c r="H314" s="346"/>
      <c r="I314" s="17"/>
      <c r="J314" s="263">
        <v>200</v>
      </c>
      <c r="K314" s="259">
        <v>6032</v>
      </c>
      <c r="L314" s="259">
        <v>6032</v>
      </c>
      <c r="M314" s="318">
        <f t="shared" si="24"/>
        <v>100</v>
      </c>
      <c r="N314" s="56"/>
    </row>
    <row r="315" spans="1:14" ht="31.5" x14ac:dyDescent="0.25">
      <c r="A315" s="1"/>
      <c r="B315" s="171"/>
      <c r="C315" s="171"/>
      <c r="D315" s="171"/>
      <c r="E315" s="171"/>
      <c r="F315" s="172"/>
      <c r="G315" s="27" t="s">
        <v>5</v>
      </c>
      <c r="H315" s="64"/>
      <c r="I315" s="82"/>
      <c r="J315" s="263">
        <v>300</v>
      </c>
      <c r="K315" s="259">
        <v>454400</v>
      </c>
      <c r="L315" s="259">
        <v>454400</v>
      </c>
      <c r="M315" s="318">
        <f t="shared" si="24"/>
        <v>100</v>
      </c>
      <c r="N315" s="56"/>
    </row>
    <row r="316" spans="1:14" ht="63" x14ac:dyDescent="0.25">
      <c r="A316" s="1"/>
      <c r="B316" s="15"/>
      <c r="C316" s="15"/>
      <c r="D316" s="15"/>
      <c r="E316" s="15"/>
      <c r="F316" s="16"/>
      <c r="G316" s="30" t="s">
        <v>122</v>
      </c>
      <c r="H316" s="30"/>
      <c r="I316" s="112" t="s">
        <v>123</v>
      </c>
      <c r="J316" s="263"/>
      <c r="K316" s="256">
        <f>SUM(K317:K318)</f>
        <v>177344</v>
      </c>
      <c r="L316" s="256">
        <f>SUM(L317:L318)</f>
        <v>177343</v>
      </c>
      <c r="M316" s="318">
        <f t="shared" si="24"/>
        <v>99.999436124142903</v>
      </c>
      <c r="N316" s="57"/>
    </row>
    <row r="317" spans="1:14" ht="47.25" x14ac:dyDescent="0.25">
      <c r="A317" s="1"/>
      <c r="B317" s="127"/>
      <c r="C317" s="127"/>
      <c r="D317" s="127"/>
      <c r="E317" s="127"/>
      <c r="F317" s="128"/>
      <c r="G317" s="27" t="s">
        <v>2</v>
      </c>
      <c r="H317" s="346"/>
      <c r="I317" s="17"/>
      <c r="J317" s="263">
        <v>200</v>
      </c>
      <c r="K317" s="292">
        <v>2321</v>
      </c>
      <c r="L317" s="292">
        <v>2321</v>
      </c>
      <c r="M317" s="318">
        <f t="shared" si="24"/>
        <v>100</v>
      </c>
      <c r="N317" s="57"/>
    </row>
    <row r="318" spans="1:14" ht="31.5" x14ac:dyDescent="0.25">
      <c r="A318" s="1"/>
      <c r="B318" s="42"/>
      <c r="C318" s="42"/>
      <c r="D318" s="42"/>
      <c r="E318" s="42"/>
      <c r="F318" s="43"/>
      <c r="G318" s="27" t="s">
        <v>5</v>
      </c>
      <c r="H318" s="346"/>
      <c r="I318" s="17" t="s">
        <v>0</v>
      </c>
      <c r="J318" s="263">
        <v>300</v>
      </c>
      <c r="K318" s="256">
        <v>175023</v>
      </c>
      <c r="L318" s="256">
        <v>175022</v>
      </c>
      <c r="M318" s="318">
        <f t="shared" si="24"/>
        <v>99.999428646520741</v>
      </c>
      <c r="N318" s="57"/>
    </row>
    <row r="319" spans="1:14" ht="94.5" x14ac:dyDescent="0.25">
      <c r="A319" s="1"/>
      <c r="B319" s="15"/>
      <c r="C319" s="15"/>
      <c r="D319" s="15"/>
      <c r="E319" s="15"/>
      <c r="F319" s="16"/>
      <c r="G319" s="159" t="s">
        <v>124</v>
      </c>
      <c r="H319" s="64"/>
      <c r="I319" s="114" t="s">
        <v>125</v>
      </c>
      <c r="J319" s="263"/>
      <c r="K319" s="256">
        <f>SUM(K320:K321)</f>
        <v>2377101</v>
      </c>
      <c r="L319" s="256">
        <f>SUM(L320:L321)</f>
        <v>2377101</v>
      </c>
      <c r="M319" s="318">
        <f t="shared" si="24"/>
        <v>100</v>
      </c>
      <c r="N319" s="57"/>
    </row>
    <row r="320" spans="1:14" ht="47.25" x14ac:dyDescent="0.25">
      <c r="A320" s="1"/>
      <c r="B320" s="127"/>
      <c r="C320" s="127"/>
      <c r="D320" s="127"/>
      <c r="E320" s="127"/>
      <c r="F320" s="128"/>
      <c r="G320" s="27" t="s">
        <v>2</v>
      </c>
      <c r="H320" s="346"/>
      <c r="I320" s="17"/>
      <c r="J320" s="263">
        <v>200</v>
      </c>
      <c r="K320" s="292">
        <v>30617</v>
      </c>
      <c r="L320" s="292">
        <v>30617</v>
      </c>
      <c r="M320" s="317">
        <f t="shared" si="24"/>
        <v>100</v>
      </c>
      <c r="N320" s="57"/>
    </row>
    <row r="321" spans="1:14" ht="31.5" x14ac:dyDescent="0.25">
      <c r="A321" s="1"/>
      <c r="B321" s="23"/>
      <c r="C321" s="23"/>
      <c r="D321" s="23"/>
      <c r="E321" s="23"/>
      <c r="F321" s="24"/>
      <c r="G321" s="28" t="s">
        <v>5</v>
      </c>
      <c r="H321" s="346"/>
      <c r="I321" s="17" t="s">
        <v>0</v>
      </c>
      <c r="J321" s="263">
        <v>300</v>
      </c>
      <c r="K321" s="256">
        <v>2346484</v>
      </c>
      <c r="L321" s="256">
        <v>2346484</v>
      </c>
      <c r="M321" s="317">
        <f t="shared" si="24"/>
        <v>100</v>
      </c>
      <c r="N321" s="57"/>
    </row>
    <row r="322" spans="1:14" ht="63" x14ac:dyDescent="0.25">
      <c r="A322" s="1"/>
      <c r="B322" s="360" t="s">
        <v>29</v>
      </c>
      <c r="C322" s="360"/>
      <c r="D322" s="360"/>
      <c r="E322" s="360"/>
      <c r="F322" s="361"/>
      <c r="G322" s="27" t="s">
        <v>126</v>
      </c>
      <c r="H322" s="346"/>
      <c r="I322" s="114" t="s">
        <v>127</v>
      </c>
      <c r="J322" s="263" t="s">
        <v>0</v>
      </c>
      <c r="K322" s="256">
        <f>SUM(K323:K324)</f>
        <v>12231000</v>
      </c>
      <c r="L322" s="256">
        <f>SUM(L323:L324)</f>
        <v>11867884</v>
      </c>
      <c r="M322" s="317">
        <f t="shared" si="24"/>
        <v>97.03118305943913</v>
      </c>
      <c r="N322" s="57"/>
    </row>
    <row r="323" spans="1:14" ht="47.25" x14ac:dyDescent="0.25">
      <c r="A323" s="1"/>
      <c r="B323" s="125"/>
      <c r="C323" s="125"/>
      <c r="D323" s="125"/>
      <c r="E323" s="125"/>
      <c r="F323" s="126"/>
      <c r="G323" s="27" t="s">
        <v>2</v>
      </c>
      <c r="H323" s="346"/>
      <c r="I323" s="17"/>
      <c r="J323" s="263">
        <v>200</v>
      </c>
      <c r="K323" s="292">
        <v>260000</v>
      </c>
      <c r="L323" s="292">
        <v>164469</v>
      </c>
      <c r="M323" s="317">
        <f t="shared" si="24"/>
        <v>63.257307692307691</v>
      </c>
      <c r="N323" s="57"/>
    </row>
    <row r="324" spans="1:14" ht="31.5" x14ac:dyDescent="0.25">
      <c r="A324" s="1"/>
      <c r="B324" s="362">
        <v>500</v>
      </c>
      <c r="C324" s="362"/>
      <c r="D324" s="362"/>
      <c r="E324" s="362"/>
      <c r="F324" s="363"/>
      <c r="G324" s="27" t="s">
        <v>5</v>
      </c>
      <c r="H324" s="346"/>
      <c r="I324" s="17" t="s">
        <v>0</v>
      </c>
      <c r="J324" s="263">
        <v>300</v>
      </c>
      <c r="K324" s="256">
        <v>11971000</v>
      </c>
      <c r="L324" s="256">
        <v>11703415</v>
      </c>
      <c r="M324" s="317">
        <f t="shared" si="24"/>
        <v>97.764723080778552</v>
      </c>
      <c r="N324" s="57"/>
    </row>
    <row r="325" spans="1:14" ht="126" x14ac:dyDescent="0.25">
      <c r="A325" s="1"/>
      <c r="B325" s="367" t="s">
        <v>28</v>
      </c>
      <c r="C325" s="367"/>
      <c r="D325" s="367"/>
      <c r="E325" s="367"/>
      <c r="F325" s="368"/>
      <c r="G325" s="153" t="s">
        <v>128</v>
      </c>
      <c r="H325" s="63"/>
      <c r="I325" s="112" t="s">
        <v>129</v>
      </c>
      <c r="J325" s="263" t="s">
        <v>0</v>
      </c>
      <c r="K325" s="256">
        <f>SUM(K326)</f>
        <v>7234000</v>
      </c>
      <c r="L325" s="256">
        <f>SUM(L326)</f>
        <v>7222864</v>
      </c>
      <c r="M325" s="317">
        <f t="shared" si="24"/>
        <v>99.846060270942772</v>
      </c>
      <c r="N325" s="57"/>
    </row>
    <row r="326" spans="1:14" ht="31.5" x14ac:dyDescent="0.25">
      <c r="A326" s="1"/>
      <c r="B326" s="362">
        <v>500</v>
      </c>
      <c r="C326" s="362"/>
      <c r="D326" s="362"/>
      <c r="E326" s="362"/>
      <c r="F326" s="363"/>
      <c r="G326" s="27" t="s">
        <v>5</v>
      </c>
      <c r="H326" s="342"/>
      <c r="I326" s="17" t="s">
        <v>0</v>
      </c>
      <c r="J326" s="263">
        <v>300</v>
      </c>
      <c r="K326" s="256">
        <v>7234000</v>
      </c>
      <c r="L326" s="256">
        <v>7222864</v>
      </c>
      <c r="M326" s="317">
        <f t="shared" si="24"/>
        <v>99.846060270942772</v>
      </c>
      <c r="N326" s="57"/>
    </row>
    <row r="327" spans="1:14" ht="110.25" x14ac:dyDescent="0.25">
      <c r="A327" s="1"/>
      <c r="B327" s="367" t="s">
        <v>27</v>
      </c>
      <c r="C327" s="367"/>
      <c r="D327" s="367"/>
      <c r="E327" s="367"/>
      <c r="F327" s="368"/>
      <c r="G327" s="153" t="s">
        <v>130</v>
      </c>
      <c r="H327" s="63"/>
      <c r="I327" s="114" t="s">
        <v>131</v>
      </c>
      <c r="J327" s="263" t="s">
        <v>0</v>
      </c>
      <c r="K327" s="256">
        <f>SUM(K328)</f>
        <v>834040</v>
      </c>
      <c r="L327" s="256">
        <f>SUM(L328)</f>
        <v>828938</v>
      </c>
      <c r="M327" s="318">
        <f t="shared" si="24"/>
        <v>99.388278739628802</v>
      </c>
      <c r="N327" s="57"/>
    </row>
    <row r="328" spans="1:14" ht="31.5" x14ac:dyDescent="0.25">
      <c r="A328" s="1"/>
      <c r="B328" s="362">
        <v>500</v>
      </c>
      <c r="C328" s="362"/>
      <c r="D328" s="362"/>
      <c r="E328" s="362"/>
      <c r="F328" s="363"/>
      <c r="G328" s="27" t="s">
        <v>5</v>
      </c>
      <c r="H328" s="346"/>
      <c r="I328" s="17" t="s">
        <v>0</v>
      </c>
      <c r="J328" s="263">
        <v>300</v>
      </c>
      <c r="K328" s="256">
        <v>834040</v>
      </c>
      <c r="L328" s="256">
        <v>828938</v>
      </c>
      <c r="M328" s="318">
        <f t="shared" si="24"/>
        <v>99.388278739628802</v>
      </c>
      <c r="N328" s="57"/>
    </row>
    <row r="329" spans="1:14" ht="63" x14ac:dyDescent="0.25">
      <c r="A329" s="1"/>
      <c r="B329" s="367" t="s">
        <v>26</v>
      </c>
      <c r="C329" s="367"/>
      <c r="D329" s="367"/>
      <c r="E329" s="367"/>
      <c r="F329" s="368"/>
      <c r="G329" s="27" t="s">
        <v>132</v>
      </c>
      <c r="H329" s="346"/>
      <c r="I329" s="112" t="s">
        <v>378</v>
      </c>
      <c r="J329" s="263" t="s">
        <v>0</v>
      </c>
      <c r="K329" s="256">
        <f>SUM(K330:K331)</f>
        <v>9357000</v>
      </c>
      <c r="L329" s="256">
        <f>SUM(L330:L331)</f>
        <v>9084584</v>
      </c>
      <c r="M329" s="318">
        <f t="shared" si="24"/>
        <v>97.088639521214063</v>
      </c>
      <c r="N329" s="57"/>
    </row>
    <row r="330" spans="1:14" ht="47.25" x14ac:dyDescent="0.25">
      <c r="A330" s="1"/>
      <c r="B330" s="129"/>
      <c r="C330" s="129"/>
      <c r="D330" s="129"/>
      <c r="E330" s="129"/>
      <c r="F330" s="130"/>
      <c r="G330" s="27" t="s">
        <v>2</v>
      </c>
      <c r="H330" s="346"/>
      <c r="I330" s="17"/>
      <c r="J330" s="263">
        <v>200</v>
      </c>
      <c r="K330" s="256">
        <v>281000</v>
      </c>
      <c r="L330" s="256">
        <v>123103</v>
      </c>
      <c r="M330" s="318">
        <f t="shared" si="24"/>
        <v>43.808896797153025</v>
      </c>
      <c r="N330" s="57"/>
    </row>
    <row r="331" spans="1:14" ht="31.5" x14ac:dyDescent="0.25">
      <c r="A331" s="1"/>
      <c r="B331" s="362">
        <v>500</v>
      </c>
      <c r="C331" s="362"/>
      <c r="D331" s="362"/>
      <c r="E331" s="362"/>
      <c r="F331" s="363"/>
      <c r="G331" s="27" t="s">
        <v>5</v>
      </c>
      <c r="H331" s="346"/>
      <c r="I331" s="17" t="s">
        <v>0</v>
      </c>
      <c r="J331" s="263">
        <v>300</v>
      </c>
      <c r="K331" s="256">
        <v>9076000</v>
      </c>
      <c r="L331" s="256">
        <v>8961481</v>
      </c>
      <c r="M331" s="318">
        <f t="shared" si="24"/>
        <v>98.738221683561036</v>
      </c>
      <c r="N331" s="57"/>
    </row>
    <row r="332" spans="1:14" ht="94.5" x14ac:dyDescent="0.25">
      <c r="A332" s="1"/>
      <c r="B332" s="367" t="s">
        <v>25</v>
      </c>
      <c r="C332" s="367"/>
      <c r="D332" s="367"/>
      <c r="E332" s="367"/>
      <c r="F332" s="368"/>
      <c r="G332" s="155" t="s">
        <v>133</v>
      </c>
      <c r="H332" s="64"/>
      <c r="I332" s="112" t="s">
        <v>379</v>
      </c>
      <c r="J332" s="263" t="s">
        <v>0</v>
      </c>
      <c r="K332" s="256">
        <f>SUM(K333:K334)</f>
        <v>19042000</v>
      </c>
      <c r="L332" s="256">
        <f>SUM(L333:L334)</f>
        <v>18921342</v>
      </c>
      <c r="M332" s="318">
        <f t="shared" si="24"/>
        <v>99.366358575779856</v>
      </c>
      <c r="N332" s="57"/>
    </row>
    <row r="333" spans="1:14" ht="47.25" x14ac:dyDescent="0.25">
      <c r="A333" s="1"/>
      <c r="B333" s="129"/>
      <c r="C333" s="129"/>
      <c r="D333" s="129"/>
      <c r="E333" s="129"/>
      <c r="F333" s="130"/>
      <c r="G333" s="27" t="s">
        <v>2</v>
      </c>
      <c r="H333" s="346"/>
      <c r="I333" s="17"/>
      <c r="J333" s="263">
        <v>200</v>
      </c>
      <c r="K333" s="256">
        <v>341000</v>
      </c>
      <c r="L333" s="256">
        <v>296304</v>
      </c>
      <c r="M333" s="318">
        <f t="shared" si="24"/>
        <v>86.892668621700878</v>
      </c>
      <c r="N333" s="57"/>
    </row>
    <row r="334" spans="1:14" ht="31.5" x14ac:dyDescent="0.25">
      <c r="A334" s="1"/>
      <c r="B334" s="362">
        <v>500</v>
      </c>
      <c r="C334" s="362"/>
      <c r="D334" s="362"/>
      <c r="E334" s="362"/>
      <c r="F334" s="363"/>
      <c r="G334" s="27" t="s">
        <v>5</v>
      </c>
      <c r="H334" s="346"/>
      <c r="I334" s="79" t="s">
        <v>0</v>
      </c>
      <c r="J334" s="263">
        <v>300</v>
      </c>
      <c r="K334" s="256">
        <v>18701000</v>
      </c>
      <c r="L334" s="256">
        <v>18625038</v>
      </c>
      <c r="M334" s="318">
        <f t="shared" si="24"/>
        <v>99.593807817763761</v>
      </c>
      <c r="N334" s="57"/>
    </row>
    <row r="335" spans="1:14" ht="110.25" x14ac:dyDescent="0.25">
      <c r="A335" s="1"/>
      <c r="B335" s="200"/>
      <c r="C335" s="200"/>
      <c r="D335" s="200"/>
      <c r="E335" s="200"/>
      <c r="F335" s="201"/>
      <c r="G335" s="225" t="s">
        <v>134</v>
      </c>
      <c r="H335" s="226"/>
      <c r="I335" s="215" t="s">
        <v>380</v>
      </c>
      <c r="J335" s="263" t="s">
        <v>0</v>
      </c>
      <c r="K335" s="256">
        <f>SUM(K336:K337)</f>
        <v>26508000</v>
      </c>
      <c r="L335" s="256">
        <f>SUM(L336:L337)</f>
        <v>26319949</v>
      </c>
      <c r="M335" s="318">
        <f t="shared" si="24"/>
        <v>99.290587747095216</v>
      </c>
      <c r="N335" s="57"/>
    </row>
    <row r="336" spans="1:14" ht="47.25" x14ac:dyDescent="0.25">
      <c r="A336" s="1"/>
      <c r="B336" s="200"/>
      <c r="C336" s="200"/>
      <c r="D336" s="200"/>
      <c r="E336" s="200"/>
      <c r="F336" s="201"/>
      <c r="G336" s="27" t="s">
        <v>2</v>
      </c>
      <c r="H336" s="346"/>
      <c r="I336" s="17"/>
      <c r="J336" s="263">
        <v>200</v>
      </c>
      <c r="K336" s="256">
        <v>413000</v>
      </c>
      <c r="L336" s="256">
        <v>409068</v>
      </c>
      <c r="M336" s="318">
        <f t="shared" si="24"/>
        <v>99.04794188861986</v>
      </c>
      <c r="N336" s="57"/>
    </row>
    <row r="337" spans="1:14" ht="31.5" x14ac:dyDescent="0.25">
      <c r="A337" s="1"/>
      <c r="B337" s="367" t="s">
        <v>24</v>
      </c>
      <c r="C337" s="367"/>
      <c r="D337" s="367"/>
      <c r="E337" s="367"/>
      <c r="F337" s="368"/>
      <c r="G337" s="27" t="s">
        <v>5</v>
      </c>
      <c r="H337" s="226"/>
      <c r="I337" s="17" t="s">
        <v>0</v>
      </c>
      <c r="J337" s="263">
        <v>300</v>
      </c>
      <c r="K337" s="256">
        <v>26095000</v>
      </c>
      <c r="L337" s="256">
        <v>25910881</v>
      </c>
      <c r="M337" s="318">
        <f t="shared" si="24"/>
        <v>99.294428051350835</v>
      </c>
      <c r="N337" s="57"/>
    </row>
    <row r="338" spans="1:14" ht="15.75" x14ac:dyDescent="0.25">
      <c r="A338" s="1"/>
      <c r="B338" s="129"/>
      <c r="C338" s="129"/>
      <c r="D338" s="129"/>
      <c r="E338" s="129"/>
      <c r="F338" s="130"/>
      <c r="G338" s="33" t="s">
        <v>135</v>
      </c>
      <c r="H338" s="346"/>
      <c r="I338" s="112" t="s">
        <v>381</v>
      </c>
      <c r="J338" s="263" t="s">
        <v>0</v>
      </c>
      <c r="K338" s="256">
        <f>SUM(K339:K340)</f>
        <v>9588000</v>
      </c>
      <c r="L338" s="256">
        <f>SUM(L339:L340)</f>
        <v>9587928</v>
      </c>
      <c r="M338" s="318">
        <f t="shared" si="24"/>
        <v>99.999249061326665</v>
      </c>
      <c r="N338" s="57"/>
    </row>
    <row r="339" spans="1:14" ht="47.25" x14ac:dyDescent="0.25">
      <c r="A339" s="1"/>
      <c r="B339" s="362">
        <v>500</v>
      </c>
      <c r="C339" s="362"/>
      <c r="D339" s="362"/>
      <c r="E339" s="362"/>
      <c r="F339" s="363"/>
      <c r="G339" s="27" t="s">
        <v>2</v>
      </c>
      <c r="H339" s="346"/>
      <c r="I339" s="17"/>
      <c r="J339" s="263">
        <v>200</v>
      </c>
      <c r="K339" s="256">
        <v>125811</v>
      </c>
      <c r="L339" s="256">
        <v>125740</v>
      </c>
      <c r="M339" s="318">
        <f t="shared" si="24"/>
        <v>99.943566142865095</v>
      </c>
      <c r="N339" s="57"/>
    </row>
    <row r="340" spans="1:14" ht="31.5" x14ac:dyDescent="0.25">
      <c r="A340" s="1"/>
      <c r="B340" s="367" t="s">
        <v>23</v>
      </c>
      <c r="C340" s="367"/>
      <c r="D340" s="367"/>
      <c r="E340" s="367"/>
      <c r="F340" s="368"/>
      <c r="G340" s="27" t="s">
        <v>5</v>
      </c>
      <c r="H340" s="353"/>
      <c r="I340" s="17" t="s">
        <v>0</v>
      </c>
      <c r="J340" s="263">
        <v>300</v>
      </c>
      <c r="K340" s="256">
        <v>9462189</v>
      </c>
      <c r="L340" s="256">
        <v>9462188</v>
      </c>
      <c r="M340" s="318">
        <f t="shared" si="24"/>
        <v>99.999989431620946</v>
      </c>
      <c r="N340" s="57"/>
    </row>
    <row r="341" spans="1:14" ht="63" x14ac:dyDescent="0.25">
      <c r="A341" s="1"/>
      <c r="B341" s="105"/>
      <c r="C341" s="105"/>
      <c r="D341" s="105"/>
      <c r="E341" s="105"/>
      <c r="F341" s="106"/>
      <c r="G341" s="64" t="s">
        <v>136</v>
      </c>
      <c r="H341" s="62"/>
      <c r="I341" s="112" t="s">
        <v>382</v>
      </c>
      <c r="J341" s="263" t="s">
        <v>0</v>
      </c>
      <c r="K341" s="256">
        <f>SUM(K342:K344)</f>
        <v>8857000</v>
      </c>
      <c r="L341" s="256">
        <f>SUM(L342:L344)</f>
        <v>8857000</v>
      </c>
      <c r="M341" s="318">
        <f t="shared" si="24"/>
        <v>100</v>
      </c>
      <c r="N341" s="57"/>
    </row>
    <row r="342" spans="1:14" ht="141.75" x14ac:dyDescent="0.25">
      <c r="A342" s="1"/>
      <c r="B342" s="362">
        <v>500</v>
      </c>
      <c r="C342" s="362"/>
      <c r="D342" s="362"/>
      <c r="E342" s="362"/>
      <c r="F342" s="363"/>
      <c r="G342" s="26" t="s">
        <v>3</v>
      </c>
      <c r="H342" s="346"/>
      <c r="I342" s="104" t="s">
        <v>0</v>
      </c>
      <c r="J342" s="263">
        <v>100</v>
      </c>
      <c r="K342" s="256">
        <v>6971000</v>
      </c>
      <c r="L342" s="256">
        <v>6971000</v>
      </c>
      <c r="M342" s="318">
        <f t="shared" si="24"/>
        <v>100</v>
      </c>
      <c r="N342" s="57"/>
    </row>
    <row r="343" spans="1:14" ht="47.25" x14ac:dyDescent="0.25">
      <c r="A343" s="1"/>
      <c r="B343" s="367" t="s">
        <v>22</v>
      </c>
      <c r="C343" s="367"/>
      <c r="D343" s="367"/>
      <c r="E343" s="367"/>
      <c r="F343" s="368"/>
      <c r="G343" s="27" t="s">
        <v>2</v>
      </c>
      <c r="H343" s="64"/>
      <c r="I343" s="17"/>
      <c r="J343" s="263">
        <v>200</v>
      </c>
      <c r="K343" s="256">
        <v>1882936</v>
      </c>
      <c r="L343" s="256">
        <v>1882936</v>
      </c>
      <c r="M343" s="318">
        <f t="shared" si="24"/>
        <v>100</v>
      </c>
      <c r="N343" s="57"/>
    </row>
    <row r="344" spans="1:14" ht="15.75" x14ac:dyDescent="0.25">
      <c r="A344" s="1"/>
      <c r="B344" s="9"/>
      <c r="C344" s="9"/>
      <c r="D344" s="9"/>
      <c r="E344" s="9"/>
      <c r="F344" s="10"/>
      <c r="G344" s="27" t="s">
        <v>1</v>
      </c>
      <c r="H344" s="342"/>
      <c r="I344" s="17" t="s">
        <v>0</v>
      </c>
      <c r="J344" s="263">
        <v>800</v>
      </c>
      <c r="K344" s="256">
        <v>3064</v>
      </c>
      <c r="L344" s="256">
        <v>3064</v>
      </c>
      <c r="M344" s="318">
        <f t="shared" si="24"/>
        <v>100</v>
      </c>
      <c r="N344" s="57"/>
    </row>
    <row r="345" spans="1:14" ht="63" x14ac:dyDescent="0.25">
      <c r="A345" s="1"/>
      <c r="B345" s="9"/>
      <c r="C345" s="9"/>
      <c r="D345" s="9"/>
      <c r="E345" s="9"/>
      <c r="F345" s="10"/>
      <c r="G345" s="63" t="s">
        <v>137</v>
      </c>
      <c r="H345" s="346"/>
      <c r="I345" s="114" t="s">
        <v>383</v>
      </c>
      <c r="J345" s="263" t="s">
        <v>0</v>
      </c>
      <c r="K345" s="256">
        <f>SUM(K346)</f>
        <v>16344000</v>
      </c>
      <c r="L345" s="256">
        <f>SUM(L346)</f>
        <v>16309505</v>
      </c>
      <c r="M345" s="318">
        <f t="shared" si="24"/>
        <v>99.78894395496819</v>
      </c>
      <c r="N345" s="57"/>
    </row>
    <row r="346" spans="1:14" ht="31.5" x14ac:dyDescent="0.25">
      <c r="A346" s="1"/>
      <c r="B346" s="362">
        <v>500</v>
      </c>
      <c r="C346" s="362"/>
      <c r="D346" s="362"/>
      <c r="E346" s="362"/>
      <c r="F346" s="363"/>
      <c r="G346" s="27" t="s">
        <v>5</v>
      </c>
      <c r="H346" s="346"/>
      <c r="I346" s="17" t="s">
        <v>0</v>
      </c>
      <c r="J346" s="263">
        <v>300</v>
      </c>
      <c r="K346" s="256">
        <v>16344000</v>
      </c>
      <c r="L346" s="256">
        <v>16309505</v>
      </c>
      <c r="M346" s="318">
        <f t="shared" si="24"/>
        <v>99.78894395496819</v>
      </c>
      <c r="N346" s="57"/>
    </row>
    <row r="347" spans="1:14" ht="126" x14ac:dyDescent="0.25">
      <c r="A347" s="1"/>
      <c r="B347" s="48"/>
      <c r="C347" s="48"/>
      <c r="D347" s="48"/>
      <c r="E347" s="48"/>
      <c r="F347" s="49"/>
      <c r="G347" s="27" t="s">
        <v>307</v>
      </c>
      <c r="H347" s="63"/>
      <c r="I347" s="17" t="s">
        <v>384</v>
      </c>
      <c r="J347" s="263"/>
      <c r="K347" s="256">
        <f>SUM(K348)</f>
        <v>336000</v>
      </c>
      <c r="L347" s="256">
        <f>SUM(L348)</f>
        <v>330038</v>
      </c>
      <c r="M347" s="319">
        <f t="shared" si="24"/>
        <v>98.225595238095238</v>
      </c>
      <c r="N347" s="57"/>
    </row>
    <row r="348" spans="1:14" ht="47.25" x14ac:dyDescent="0.25">
      <c r="A348" s="1"/>
      <c r="B348" s="48"/>
      <c r="C348" s="48"/>
      <c r="D348" s="48"/>
      <c r="E348" s="48"/>
      <c r="F348" s="49"/>
      <c r="G348" s="27" t="s">
        <v>2</v>
      </c>
      <c r="H348" s="346"/>
      <c r="I348" s="17"/>
      <c r="J348" s="263">
        <v>200</v>
      </c>
      <c r="K348" s="256">
        <v>336000</v>
      </c>
      <c r="L348" s="256">
        <v>330038</v>
      </c>
      <c r="M348" s="318">
        <f t="shared" si="24"/>
        <v>98.225595238095238</v>
      </c>
      <c r="N348" s="57"/>
    </row>
    <row r="349" spans="1:14" ht="110.25" x14ac:dyDescent="0.25">
      <c r="A349" s="1"/>
      <c r="B349" s="200"/>
      <c r="C349" s="200"/>
      <c r="D349" s="200"/>
      <c r="E349" s="200"/>
      <c r="F349" s="201"/>
      <c r="G349" s="27" t="s">
        <v>308</v>
      </c>
      <c r="H349" s="346"/>
      <c r="I349" s="17" t="s">
        <v>385</v>
      </c>
      <c r="J349" s="263"/>
      <c r="K349" s="256">
        <f>SUM(K350)</f>
        <v>8116</v>
      </c>
      <c r="L349" s="256">
        <f>SUM(L350)</f>
        <v>8116</v>
      </c>
      <c r="M349" s="318">
        <f t="shared" si="24"/>
        <v>100</v>
      </c>
      <c r="N349" s="57"/>
    </row>
    <row r="350" spans="1:14" ht="47.25" x14ac:dyDescent="0.25">
      <c r="A350" s="1"/>
      <c r="B350" s="200"/>
      <c r="C350" s="200"/>
      <c r="D350" s="200"/>
      <c r="E350" s="200"/>
      <c r="F350" s="201"/>
      <c r="G350" s="27" t="s">
        <v>2</v>
      </c>
      <c r="H350" s="346"/>
      <c r="I350" s="17"/>
      <c r="J350" s="263">
        <v>200</v>
      </c>
      <c r="K350" s="256">
        <v>8116</v>
      </c>
      <c r="L350" s="256">
        <v>8116</v>
      </c>
      <c r="M350" s="318">
        <f t="shared" si="24"/>
        <v>100</v>
      </c>
      <c r="N350" s="57"/>
    </row>
    <row r="351" spans="1:14" ht="78.75" x14ac:dyDescent="0.25">
      <c r="A351" s="1"/>
      <c r="B351" s="149"/>
      <c r="C351" s="149"/>
      <c r="D351" s="149"/>
      <c r="E351" s="149"/>
      <c r="F351" s="150"/>
      <c r="G351" s="27" t="s">
        <v>309</v>
      </c>
      <c r="H351" s="346"/>
      <c r="I351" s="17" t="s">
        <v>310</v>
      </c>
      <c r="J351" s="263"/>
      <c r="K351" s="256">
        <f>SUM(K352)</f>
        <v>462402</v>
      </c>
      <c r="L351" s="256">
        <f>SUM(L352)</f>
        <v>462274</v>
      </c>
      <c r="M351" s="318">
        <f t="shared" si="24"/>
        <v>99.972318458830188</v>
      </c>
      <c r="N351" s="57"/>
    </row>
    <row r="352" spans="1:14" ht="31.5" x14ac:dyDescent="0.25">
      <c r="A352" s="1"/>
      <c r="B352" s="149"/>
      <c r="C352" s="149"/>
      <c r="D352" s="149"/>
      <c r="E352" s="149"/>
      <c r="F352" s="150"/>
      <c r="G352" s="27" t="s">
        <v>5</v>
      </c>
      <c r="H352" s="346"/>
      <c r="I352" s="17" t="s">
        <v>0</v>
      </c>
      <c r="J352" s="263">
        <v>300</v>
      </c>
      <c r="K352" s="256">
        <v>462402</v>
      </c>
      <c r="L352" s="256">
        <v>462274</v>
      </c>
      <c r="M352" s="318">
        <f t="shared" si="24"/>
        <v>99.972318458830188</v>
      </c>
      <c r="N352" s="57"/>
    </row>
    <row r="353" spans="1:14" ht="78.75" x14ac:dyDescent="0.25">
      <c r="A353" s="1"/>
      <c r="B353" s="48"/>
      <c r="C353" s="48"/>
      <c r="D353" s="48"/>
      <c r="E353" s="48"/>
      <c r="F353" s="49"/>
      <c r="G353" s="31" t="s">
        <v>138</v>
      </c>
      <c r="H353" s="343"/>
      <c r="I353" s="92" t="s">
        <v>139</v>
      </c>
      <c r="J353" s="261"/>
      <c r="K353" s="258">
        <f>SUM(K354)</f>
        <v>78683436</v>
      </c>
      <c r="L353" s="258">
        <f>SUM(L354)</f>
        <v>78683436</v>
      </c>
      <c r="M353" s="321">
        <f t="shared" si="24"/>
        <v>100</v>
      </c>
      <c r="N353" s="57"/>
    </row>
    <row r="354" spans="1:14" ht="157.5" x14ac:dyDescent="0.25">
      <c r="A354" s="1"/>
      <c r="B354" s="48"/>
      <c r="C354" s="48"/>
      <c r="D354" s="48"/>
      <c r="E354" s="48"/>
      <c r="F354" s="49"/>
      <c r="G354" s="153" t="s">
        <v>140</v>
      </c>
      <c r="H354" s="63"/>
      <c r="I354" s="83" t="s">
        <v>387</v>
      </c>
      <c r="J354" s="263"/>
      <c r="K354" s="256">
        <f>SUM(K355)</f>
        <v>78683436</v>
      </c>
      <c r="L354" s="256">
        <f>SUM(L355)</f>
        <v>78683436</v>
      </c>
      <c r="M354" s="318">
        <f t="shared" si="24"/>
        <v>100</v>
      </c>
      <c r="N354" s="57"/>
    </row>
    <row r="355" spans="1:14" ht="63" x14ac:dyDescent="0.25">
      <c r="A355" s="1"/>
      <c r="B355" s="48"/>
      <c r="C355" s="48"/>
      <c r="D355" s="48"/>
      <c r="E355" s="48"/>
      <c r="F355" s="49"/>
      <c r="G355" s="27" t="s">
        <v>4</v>
      </c>
      <c r="H355" s="346"/>
      <c r="I355" s="79"/>
      <c r="J355" s="263">
        <v>600</v>
      </c>
      <c r="K355" s="256">
        <v>78683436</v>
      </c>
      <c r="L355" s="256">
        <v>78683436</v>
      </c>
      <c r="M355" s="318">
        <f t="shared" si="24"/>
        <v>100</v>
      </c>
      <c r="N355" s="57"/>
    </row>
    <row r="356" spans="1:14" ht="78.75" x14ac:dyDescent="0.25">
      <c r="A356" s="1"/>
      <c r="B356" s="48"/>
      <c r="C356" s="48"/>
      <c r="D356" s="48"/>
      <c r="E356" s="48"/>
      <c r="F356" s="49"/>
      <c r="G356" s="152" t="s">
        <v>141</v>
      </c>
      <c r="H356" s="52"/>
      <c r="I356" s="83" t="s">
        <v>142</v>
      </c>
      <c r="J356" s="263"/>
      <c r="K356" s="258">
        <f>SUM(K357)</f>
        <v>3689700</v>
      </c>
      <c r="L356" s="258">
        <f>SUM(L357)</f>
        <v>3689699</v>
      </c>
      <c r="M356" s="321">
        <f t="shared" si="24"/>
        <v>99.999972897525538</v>
      </c>
      <c r="N356" s="56"/>
    </row>
    <row r="357" spans="1:14" ht="31.5" x14ac:dyDescent="0.25">
      <c r="A357" s="1"/>
      <c r="B357" s="367" t="s">
        <v>21</v>
      </c>
      <c r="C357" s="367"/>
      <c r="D357" s="367"/>
      <c r="E357" s="367"/>
      <c r="F357" s="368"/>
      <c r="G357" s="155" t="s">
        <v>143</v>
      </c>
      <c r="H357" s="64"/>
      <c r="I357" s="93" t="s">
        <v>386</v>
      </c>
      <c r="J357" s="263" t="s">
        <v>0</v>
      </c>
      <c r="K357" s="256">
        <f>SUM(K358:K359)</f>
        <v>3689700</v>
      </c>
      <c r="L357" s="256">
        <f>SUM(L358:L359)</f>
        <v>3689699</v>
      </c>
      <c r="M357" s="318">
        <f t="shared" si="24"/>
        <v>99.999972897525538</v>
      </c>
      <c r="N357" s="56"/>
    </row>
    <row r="358" spans="1:14" ht="47.25" x14ac:dyDescent="0.25">
      <c r="A358" s="1"/>
      <c r="B358" s="129"/>
      <c r="C358" s="129"/>
      <c r="D358" s="129"/>
      <c r="E358" s="129"/>
      <c r="F358" s="130"/>
      <c r="G358" s="27" t="s">
        <v>2</v>
      </c>
      <c r="H358" s="346"/>
      <c r="I358" s="79"/>
      <c r="J358" s="263">
        <v>200</v>
      </c>
      <c r="K358" s="256">
        <v>50957</v>
      </c>
      <c r="L358" s="256">
        <v>50956</v>
      </c>
      <c r="M358" s="319">
        <f t="shared" si="24"/>
        <v>99.998037561080906</v>
      </c>
      <c r="N358" s="56"/>
    </row>
    <row r="359" spans="1:14" ht="31.5" x14ac:dyDescent="0.25">
      <c r="A359" s="1"/>
      <c r="B359" s="362">
        <v>500</v>
      </c>
      <c r="C359" s="362"/>
      <c r="D359" s="362"/>
      <c r="E359" s="362"/>
      <c r="F359" s="363"/>
      <c r="G359" s="27" t="s">
        <v>5</v>
      </c>
      <c r="H359" s="346"/>
      <c r="I359" s="79" t="s">
        <v>0</v>
      </c>
      <c r="J359" s="263">
        <v>300</v>
      </c>
      <c r="K359" s="256">
        <v>3638743</v>
      </c>
      <c r="L359" s="256">
        <v>3638743</v>
      </c>
      <c r="M359" s="318">
        <f t="shared" si="24"/>
        <v>100</v>
      </c>
      <c r="N359" s="57"/>
    </row>
    <row r="360" spans="1:14" ht="47.25" x14ac:dyDescent="0.25">
      <c r="A360" s="1"/>
      <c r="B360" s="48"/>
      <c r="C360" s="48"/>
      <c r="D360" s="48"/>
      <c r="E360" s="48"/>
      <c r="F360" s="49"/>
      <c r="G360" s="152" t="s">
        <v>144</v>
      </c>
      <c r="H360" s="52"/>
      <c r="I360" s="82" t="s">
        <v>145</v>
      </c>
      <c r="J360" s="263"/>
      <c r="K360" s="258">
        <f>SUM(K361)</f>
        <v>118000</v>
      </c>
      <c r="L360" s="258">
        <f>SUM(L361)</f>
        <v>118000</v>
      </c>
      <c r="M360" s="321">
        <f t="shared" si="24"/>
        <v>100</v>
      </c>
      <c r="N360" s="56"/>
    </row>
    <row r="361" spans="1:14" ht="31.5" x14ac:dyDescent="0.25">
      <c r="A361" s="1"/>
      <c r="B361" s="374" t="s">
        <v>20</v>
      </c>
      <c r="C361" s="375"/>
      <c r="D361" s="375"/>
      <c r="E361" s="375"/>
      <c r="F361" s="375"/>
      <c r="G361" s="153" t="s">
        <v>147</v>
      </c>
      <c r="H361" s="30"/>
      <c r="I361" s="83" t="s">
        <v>148</v>
      </c>
      <c r="J361" s="263" t="s">
        <v>0</v>
      </c>
      <c r="K361" s="256">
        <f>SUM(K362:K362)</f>
        <v>118000</v>
      </c>
      <c r="L361" s="256">
        <f>SUM(L362:L362)</f>
        <v>118000</v>
      </c>
      <c r="M361" s="319">
        <f t="shared" si="24"/>
        <v>100</v>
      </c>
      <c r="N361" s="56"/>
    </row>
    <row r="362" spans="1:14" ht="47.25" x14ac:dyDescent="0.25">
      <c r="A362" s="1"/>
      <c r="B362" s="363">
        <v>500</v>
      </c>
      <c r="C362" s="366"/>
      <c r="D362" s="366"/>
      <c r="E362" s="366"/>
      <c r="F362" s="366"/>
      <c r="G362" s="27" t="s">
        <v>2</v>
      </c>
      <c r="H362" s="346"/>
      <c r="I362" s="79"/>
      <c r="J362" s="263">
        <v>200</v>
      </c>
      <c r="K362" s="256">
        <v>118000</v>
      </c>
      <c r="L362" s="256">
        <v>118000</v>
      </c>
      <c r="M362" s="319">
        <f t="shared" si="24"/>
        <v>100</v>
      </c>
      <c r="N362" s="57"/>
    </row>
    <row r="363" spans="1:14" ht="63" x14ac:dyDescent="0.25">
      <c r="A363" s="1"/>
      <c r="B363" s="288"/>
      <c r="C363" s="295"/>
      <c r="D363" s="295"/>
      <c r="E363" s="295"/>
      <c r="F363" s="295"/>
      <c r="G363" s="80" t="s">
        <v>457</v>
      </c>
      <c r="H363" s="343"/>
      <c r="I363" s="357" t="s">
        <v>461</v>
      </c>
      <c r="J363" s="261"/>
      <c r="K363" s="258">
        <f>SUM(K364+K366)</f>
        <v>33313287</v>
      </c>
      <c r="L363" s="258">
        <f>SUM(L364+L366)</f>
        <v>33311118</v>
      </c>
      <c r="M363" s="325">
        <f t="shared" si="24"/>
        <v>99.993489084400466</v>
      </c>
      <c r="N363" s="57"/>
    </row>
    <row r="364" spans="1:14" ht="94.5" x14ac:dyDescent="0.25">
      <c r="A364" s="1"/>
      <c r="B364" s="288"/>
      <c r="C364" s="295"/>
      <c r="D364" s="295"/>
      <c r="E364" s="295"/>
      <c r="F364" s="295"/>
      <c r="G364" s="26" t="s">
        <v>458</v>
      </c>
      <c r="H364" s="346"/>
      <c r="I364" s="296" t="s">
        <v>462</v>
      </c>
      <c r="J364" s="263"/>
      <c r="K364" s="256">
        <f>SUM(K365:K365)</f>
        <v>25055287</v>
      </c>
      <c r="L364" s="256">
        <f>SUM(L365:L365)</f>
        <v>25055280</v>
      </c>
      <c r="M364" s="319">
        <f t="shared" si="24"/>
        <v>99.999972061784803</v>
      </c>
      <c r="N364" s="57"/>
    </row>
    <row r="365" spans="1:14" ht="31.5" x14ac:dyDescent="0.25">
      <c r="A365" s="1"/>
      <c r="B365" s="288"/>
      <c r="C365" s="295"/>
      <c r="D365" s="295"/>
      <c r="E365" s="295"/>
      <c r="F365" s="295"/>
      <c r="G365" s="27" t="s">
        <v>5</v>
      </c>
      <c r="H365" s="346"/>
      <c r="I365" s="266" t="s">
        <v>0</v>
      </c>
      <c r="J365" s="263">
        <v>300</v>
      </c>
      <c r="K365" s="256">
        <v>25055287</v>
      </c>
      <c r="L365" s="256">
        <v>25055280</v>
      </c>
      <c r="M365" s="319">
        <f t="shared" si="24"/>
        <v>99.999972061784803</v>
      </c>
      <c r="N365" s="57"/>
    </row>
    <row r="366" spans="1:14" ht="94.5" x14ac:dyDescent="0.25">
      <c r="A366" s="1"/>
      <c r="B366" s="288"/>
      <c r="C366" s="295"/>
      <c r="D366" s="295"/>
      <c r="E366" s="295"/>
      <c r="F366" s="295"/>
      <c r="G366" s="26" t="s">
        <v>459</v>
      </c>
      <c r="H366" s="346"/>
      <c r="I366" s="296" t="s">
        <v>463</v>
      </c>
      <c r="J366" s="263"/>
      <c r="K366" s="256">
        <f>SUM(K367:K367)</f>
        <v>8258000</v>
      </c>
      <c r="L366" s="256">
        <f>SUM(L367:L367)</f>
        <v>8255838</v>
      </c>
      <c r="M366" s="318">
        <f t="shared" si="24"/>
        <v>99.973819326713496</v>
      </c>
      <c r="N366" s="57"/>
    </row>
    <row r="367" spans="1:14" ht="31.5" x14ac:dyDescent="0.25">
      <c r="A367" s="1"/>
      <c r="B367" s="288"/>
      <c r="C367" s="295"/>
      <c r="D367" s="295"/>
      <c r="E367" s="295"/>
      <c r="F367" s="295"/>
      <c r="G367" s="27" t="s">
        <v>5</v>
      </c>
      <c r="H367" s="346"/>
      <c r="I367" s="266" t="s">
        <v>0</v>
      </c>
      <c r="J367" s="263">
        <v>300</v>
      </c>
      <c r="K367" s="256">
        <v>8258000</v>
      </c>
      <c r="L367" s="256">
        <v>8255838</v>
      </c>
      <c r="M367" s="318">
        <f t="shared" si="24"/>
        <v>99.973819326713496</v>
      </c>
      <c r="N367" s="57"/>
    </row>
    <row r="368" spans="1:14" ht="47.25" x14ac:dyDescent="0.25">
      <c r="A368" s="1"/>
      <c r="B368" s="288"/>
      <c r="C368" s="295"/>
      <c r="D368" s="295"/>
      <c r="E368" s="295"/>
      <c r="F368" s="295"/>
      <c r="G368" s="31" t="s">
        <v>460</v>
      </c>
      <c r="H368" s="343"/>
      <c r="I368" s="274" t="s">
        <v>464</v>
      </c>
      <c r="J368" s="261"/>
      <c r="K368" s="258">
        <f>SUM(K369:K369)</f>
        <v>1450403</v>
      </c>
      <c r="L368" s="258">
        <f>SUM(L369:L369)</f>
        <v>1450400</v>
      </c>
      <c r="M368" s="325">
        <f t="shared" si="24"/>
        <v>99.999793160935269</v>
      </c>
      <c r="N368" s="57"/>
    </row>
    <row r="369" spans="1:14" ht="78.75" x14ac:dyDescent="0.25">
      <c r="A369" s="1"/>
      <c r="B369" s="288"/>
      <c r="C369" s="295"/>
      <c r="D369" s="295"/>
      <c r="E369" s="295"/>
      <c r="F369" s="295"/>
      <c r="G369" s="27" t="s">
        <v>405</v>
      </c>
      <c r="H369" s="346"/>
      <c r="I369" s="266" t="s">
        <v>465</v>
      </c>
      <c r="J369" s="263"/>
      <c r="K369" s="256">
        <f>SUM(K370:K370)</f>
        <v>1450403</v>
      </c>
      <c r="L369" s="256">
        <f>SUM(L370:L370)</f>
        <v>1450400</v>
      </c>
      <c r="M369" s="319">
        <f t="shared" si="24"/>
        <v>99.999793160935269</v>
      </c>
      <c r="N369" s="57"/>
    </row>
    <row r="370" spans="1:14" ht="63" x14ac:dyDescent="0.25">
      <c r="A370" s="1"/>
      <c r="B370" s="288"/>
      <c r="C370" s="295"/>
      <c r="D370" s="295"/>
      <c r="E370" s="295"/>
      <c r="F370" s="295"/>
      <c r="G370" s="27" t="s">
        <v>4</v>
      </c>
      <c r="H370" s="346"/>
      <c r="I370" s="262"/>
      <c r="J370" s="263">
        <v>600</v>
      </c>
      <c r="K370" s="256">
        <v>1450403</v>
      </c>
      <c r="L370" s="256">
        <v>1450400</v>
      </c>
      <c r="M370" s="318">
        <f t="shared" si="24"/>
        <v>99.999793160935269</v>
      </c>
      <c r="N370" s="57"/>
    </row>
    <row r="371" spans="1:14" ht="78.75" x14ac:dyDescent="0.25">
      <c r="A371" s="1"/>
      <c r="B371" s="13"/>
      <c r="C371" s="13"/>
      <c r="D371" s="13"/>
      <c r="E371" s="13"/>
      <c r="F371" s="14"/>
      <c r="G371" s="151" t="s">
        <v>79</v>
      </c>
      <c r="H371" s="32"/>
      <c r="I371" s="82" t="s">
        <v>153</v>
      </c>
      <c r="J371" s="261"/>
      <c r="K371" s="258">
        <f>SUM(K373)</f>
        <v>1822423</v>
      </c>
      <c r="L371" s="258">
        <f>SUM(L373)</f>
        <v>1822423</v>
      </c>
      <c r="M371" s="321">
        <f t="shared" si="24"/>
        <v>100</v>
      </c>
      <c r="N371" s="56"/>
    </row>
    <row r="372" spans="1:14" ht="110.25" x14ac:dyDescent="0.25">
      <c r="A372" s="1"/>
      <c r="B372" s="48"/>
      <c r="C372" s="48"/>
      <c r="D372" s="48"/>
      <c r="E372" s="48"/>
      <c r="F372" s="49"/>
      <c r="G372" s="152" t="s">
        <v>154</v>
      </c>
      <c r="H372" s="66"/>
      <c r="I372" s="82" t="s">
        <v>155</v>
      </c>
      <c r="J372" s="261"/>
      <c r="K372" s="258">
        <f>SUM(K373)</f>
        <v>1822423</v>
      </c>
      <c r="L372" s="258">
        <f>SUM(L373)</f>
        <v>1822423</v>
      </c>
      <c r="M372" s="321">
        <f t="shared" si="24"/>
        <v>100</v>
      </c>
      <c r="N372" s="57"/>
    </row>
    <row r="373" spans="1:14" ht="63" x14ac:dyDescent="0.25">
      <c r="A373" s="1"/>
      <c r="B373" s="13"/>
      <c r="C373" s="13"/>
      <c r="D373" s="13"/>
      <c r="E373" s="13"/>
      <c r="F373" s="14"/>
      <c r="G373" s="27" t="s">
        <v>80</v>
      </c>
      <c r="H373" s="346"/>
      <c r="I373" s="83" t="s">
        <v>156</v>
      </c>
      <c r="J373" s="263"/>
      <c r="K373" s="256">
        <f>SUM(K374+K375)</f>
        <v>1822423</v>
      </c>
      <c r="L373" s="256">
        <f>SUM(L374+L375)</f>
        <v>1822423</v>
      </c>
      <c r="M373" s="318">
        <f t="shared" si="24"/>
        <v>100</v>
      </c>
      <c r="N373" s="57"/>
    </row>
    <row r="374" spans="1:14" ht="47.25" x14ac:dyDescent="0.25">
      <c r="A374" s="1"/>
      <c r="B374" s="121"/>
      <c r="C374" s="121"/>
      <c r="D374" s="121"/>
      <c r="E374" s="121"/>
      <c r="F374" s="122"/>
      <c r="G374" s="27" t="s">
        <v>2</v>
      </c>
      <c r="H374" s="346"/>
      <c r="I374" s="79"/>
      <c r="J374" s="263">
        <v>200</v>
      </c>
      <c r="K374" s="256">
        <v>23832</v>
      </c>
      <c r="L374" s="256">
        <v>23832</v>
      </c>
      <c r="M374" s="318">
        <f t="shared" si="24"/>
        <v>100</v>
      </c>
      <c r="N374" s="57"/>
    </row>
    <row r="375" spans="1:14" ht="31.5" x14ac:dyDescent="0.25">
      <c r="A375" s="1"/>
      <c r="B375" s="13"/>
      <c r="C375" s="13"/>
      <c r="D375" s="13"/>
      <c r="E375" s="13"/>
      <c r="F375" s="14"/>
      <c r="G375" s="27" t="s">
        <v>5</v>
      </c>
      <c r="H375" s="346"/>
      <c r="I375" s="79"/>
      <c r="J375" s="263">
        <v>300</v>
      </c>
      <c r="K375" s="256">
        <v>1798591</v>
      </c>
      <c r="L375" s="256">
        <v>1798591</v>
      </c>
      <c r="M375" s="318">
        <f t="shared" si="24"/>
        <v>100</v>
      </c>
      <c r="N375" s="57"/>
    </row>
    <row r="376" spans="1:14" ht="94.5" x14ac:dyDescent="0.25">
      <c r="A376" s="1"/>
      <c r="B376" s="193"/>
      <c r="C376" s="193"/>
      <c r="D376" s="193"/>
      <c r="E376" s="193"/>
      <c r="F376" s="194"/>
      <c r="G376" s="31" t="s">
        <v>343</v>
      </c>
      <c r="H376" s="346"/>
      <c r="I376" s="110" t="s">
        <v>345</v>
      </c>
      <c r="J376" s="261"/>
      <c r="K376" s="258">
        <f>SUM(K377+K380)</f>
        <v>580290</v>
      </c>
      <c r="L376" s="258">
        <f>SUM(L377+L380)</f>
        <v>580290</v>
      </c>
      <c r="M376" s="318">
        <f t="shared" si="24"/>
        <v>100</v>
      </c>
      <c r="N376" s="57"/>
    </row>
    <row r="377" spans="1:14" ht="101.25" customHeight="1" x14ac:dyDescent="0.25">
      <c r="A377" s="1"/>
      <c r="B377" s="193"/>
      <c r="C377" s="193"/>
      <c r="D377" s="193"/>
      <c r="E377" s="193"/>
      <c r="F377" s="194"/>
      <c r="G377" s="31" t="s">
        <v>344</v>
      </c>
      <c r="H377" s="343"/>
      <c r="I377" s="110" t="s">
        <v>346</v>
      </c>
      <c r="J377" s="261"/>
      <c r="K377" s="258">
        <f>SUM(K378)</f>
        <v>481790</v>
      </c>
      <c r="L377" s="258">
        <f>SUM(L378)</f>
        <v>481790</v>
      </c>
      <c r="M377" s="318">
        <f t="shared" si="24"/>
        <v>100.00000000000001</v>
      </c>
      <c r="N377" s="57"/>
    </row>
    <row r="378" spans="1:14" ht="31.5" x14ac:dyDescent="0.25">
      <c r="A378" s="1"/>
      <c r="B378" s="193"/>
      <c r="C378" s="193"/>
      <c r="D378" s="193"/>
      <c r="E378" s="193"/>
      <c r="F378" s="194"/>
      <c r="G378" s="27" t="s">
        <v>146</v>
      </c>
      <c r="H378" s="346"/>
      <c r="I378" s="109" t="s">
        <v>347</v>
      </c>
      <c r="J378" s="263"/>
      <c r="K378" s="256">
        <f>SUM(K379)</f>
        <v>481790</v>
      </c>
      <c r="L378" s="256">
        <f>SUM(L379)</f>
        <v>481790</v>
      </c>
      <c r="M378" s="318">
        <f t="shared" ref="M378:M441" si="25">L378/K378%</f>
        <v>100.00000000000001</v>
      </c>
      <c r="N378" s="57"/>
    </row>
    <row r="379" spans="1:14" ht="63" x14ac:dyDescent="0.25">
      <c r="A379" s="1"/>
      <c r="B379" s="193"/>
      <c r="C379" s="193"/>
      <c r="D379" s="193"/>
      <c r="E379" s="193"/>
      <c r="F379" s="194"/>
      <c r="G379" s="27" t="s">
        <v>4</v>
      </c>
      <c r="H379" s="346"/>
      <c r="I379" s="197"/>
      <c r="J379" s="263">
        <v>600</v>
      </c>
      <c r="K379" s="256">
        <v>481790</v>
      </c>
      <c r="L379" s="256">
        <v>481790</v>
      </c>
      <c r="M379" s="318">
        <f t="shared" si="25"/>
        <v>100.00000000000001</v>
      </c>
      <c r="N379" s="57"/>
    </row>
    <row r="380" spans="1:14" ht="63" x14ac:dyDescent="0.25">
      <c r="A380" s="1"/>
      <c r="B380" s="240"/>
      <c r="C380" s="240"/>
      <c r="D380" s="240"/>
      <c r="E380" s="240"/>
      <c r="F380" s="241"/>
      <c r="G380" s="31" t="s">
        <v>408</v>
      </c>
      <c r="H380" s="346"/>
      <c r="I380" s="274" t="s">
        <v>409</v>
      </c>
      <c r="J380" s="261"/>
      <c r="K380" s="258">
        <f>SUM(K381)</f>
        <v>98500</v>
      </c>
      <c r="L380" s="258">
        <f>SUM(L381)</f>
        <v>98500</v>
      </c>
      <c r="M380" s="325">
        <f t="shared" si="25"/>
        <v>100</v>
      </c>
      <c r="N380" s="57"/>
    </row>
    <row r="381" spans="1:14" ht="31.5" x14ac:dyDescent="0.25">
      <c r="A381" s="1"/>
      <c r="B381" s="193"/>
      <c r="C381" s="193"/>
      <c r="D381" s="193"/>
      <c r="E381" s="193"/>
      <c r="F381" s="194"/>
      <c r="G381" s="27" t="s">
        <v>147</v>
      </c>
      <c r="H381" s="346"/>
      <c r="I381" s="266" t="s">
        <v>466</v>
      </c>
      <c r="J381" s="263"/>
      <c r="K381" s="256">
        <f>SUM(K382)</f>
        <v>98500</v>
      </c>
      <c r="L381" s="256">
        <f>SUM(L382)</f>
        <v>98500</v>
      </c>
      <c r="M381" s="322">
        <f t="shared" si="25"/>
        <v>100</v>
      </c>
      <c r="N381" s="57"/>
    </row>
    <row r="382" spans="1:14" ht="63" x14ac:dyDescent="0.25">
      <c r="A382" s="1"/>
      <c r="B382" s="193"/>
      <c r="C382" s="193"/>
      <c r="D382" s="193"/>
      <c r="E382" s="193"/>
      <c r="F382" s="194"/>
      <c r="G382" s="27" t="s">
        <v>4</v>
      </c>
      <c r="H382" s="346"/>
      <c r="I382" s="297"/>
      <c r="J382" s="263">
        <v>600</v>
      </c>
      <c r="K382" s="256">
        <v>98500</v>
      </c>
      <c r="L382" s="256">
        <v>98500</v>
      </c>
      <c r="M382" s="318">
        <f t="shared" si="25"/>
        <v>100</v>
      </c>
      <c r="N382" s="57"/>
    </row>
    <row r="383" spans="1:14" ht="15.75" x14ac:dyDescent="0.25">
      <c r="A383" s="1"/>
      <c r="B383" s="254"/>
      <c r="C383" s="254"/>
      <c r="D383" s="254"/>
      <c r="E383" s="254"/>
      <c r="F383" s="255"/>
      <c r="G383" s="36" t="s">
        <v>8</v>
      </c>
      <c r="H383" s="341"/>
      <c r="I383" s="94" t="s">
        <v>239</v>
      </c>
      <c r="J383" s="291" t="s">
        <v>0</v>
      </c>
      <c r="K383" s="276">
        <f>SUM(K384)</f>
        <v>13300</v>
      </c>
      <c r="L383" s="276">
        <f>SUM(L384)</f>
        <v>13300</v>
      </c>
      <c r="M383" s="320">
        <f t="shared" si="25"/>
        <v>100</v>
      </c>
      <c r="N383" s="57"/>
    </row>
    <row r="384" spans="1:14" ht="31.5" x14ac:dyDescent="0.25">
      <c r="A384" s="1"/>
      <c r="B384" s="254"/>
      <c r="C384" s="254"/>
      <c r="D384" s="254"/>
      <c r="E384" s="254"/>
      <c r="F384" s="255"/>
      <c r="G384" s="27" t="s">
        <v>85</v>
      </c>
      <c r="H384" s="346"/>
      <c r="I384" s="33" t="s">
        <v>240</v>
      </c>
      <c r="J384" s="308"/>
      <c r="K384" s="256">
        <f>SUM(K385:K385)</f>
        <v>13300</v>
      </c>
      <c r="L384" s="256">
        <f>SUM(L385:L385)</f>
        <v>13300</v>
      </c>
      <c r="M384" s="318">
        <f t="shared" si="25"/>
        <v>100</v>
      </c>
      <c r="N384" s="57"/>
    </row>
    <row r="385" spans="1:14" ht="47.25" x14ac:dyDescent="0.25">
      <c r="A385" s="1"/>
      <c r="B385" s="254"/>
      <c r="C385" s="254"/>
      <c r="D385" s="254"/>
      <c r="E385" s="254"/>
      <c r="F385" s="255"/>
      <c r="G385" s="27" t="s">
        <v>2</v>
      </c>
      <c r="H385" s="346"/>
      <c r="I385" s="79"/>
      <c r="J385" s="263">
        <v>200</v>
      </c>
      <c r="K385" s="256">
        <v>13300</v>
      </c>
      <c r="L385" s="256">
        <v>13300</v>
      </c>
      <c r="M385" s="318">
        <f t="shared" si="25"/>
        <v>100</v>
      </c>
      <c r="N385" s="57"/>
    </row>
    <row r="386" spans="1:14" ht="78.75" x14ac:dyDescent="0.25">
      <c r="A386" s="1"/>
      <c r="B386" s="71"/>
      <c r="C386" s="71"/>
      <c r="D386" s="71"/>
      <c r="E386" s="71"/>
      <c r="F386" s="72"/>
      <c r="G386" s="100" t="s">
        <v>256</v>
      </c>
      <c r="H386" s="341">
        <v>876</v>
      </c>
      <c r="I386" s="79"/>
      <c r="J386" s="263"/>
      <c r="K386" s="276">
        <f>SUM(K387+K435+K480+K469+K430)</f>
        <v>58791519</v>
      </c>
      <c r="L386" s="276">
        <f>SUM(L387+L435+L480+L469+L430)</f>
        <v>58472075</v>
      </c>
      <c r="M386" s="320">
        <f t="shared" si="25"/>
        <v>99.456649521166483</v>
      </c>
      <c r="N386" s="57"/>
    </row>
    <row r="387" spans="1:14" ht="78.75" x14ac:dyDescent="0.25">
      <c r="A387" s="1"/>
      <c r="B387" s="71"/>
      <c r="C387" s="71"/>
      <c r="D387" s="71"/>
      <c r="E387" s="71"/>
      <c r="F387" s="72"/>
      <c r="G387" s="36" t="s">
        <v>399</v>
      </c>
      <c r="H387" s="341"/>
      <c r="I387" s="96" t="s">
        <v>86</v>
      </c>
      <c r="J387" s="338"/>
      <c r="K387" s="276">
        <f>SUM(K397+K417+K388)</f>
        <v>6115924</v>
      </c>
      <c r="L387" s="276">
        <f>SUM(L397+L417+L388)</f>
        <v>6086341</v>
      </c>
      <c r="M387" s="320">
        <f t="shared" si="25"/>
        <v>99.516295493534585</v>
      </c>
      <c r="N387" s="57"/>
    </row>
    <row r="388" spans="1:14" ht="47.25" x14ac:dyDescent="0.25">
      <c r="A388" s="1"/>
      <c r="B388" s="254"/>
      <c r="C388" s="254"/>
      <c r="D388" s="254"/>
      <c r="E388" s="254"/>
      <c r="F388" s="255"/>
      <c r="G388" s="27" t="s">
        <v>103</v>
      </c>
      <c r="H388" s="346"/>
      <c r="I388" s="82" t="s">
        <v>102</v>
      </c>
      <c r="J388" s="263"/>
      <c r="K388" s="258">
        <f>SUM(K389+K391+K393+K395)</f>
        <v>118477</v>
      </c>
      <c r="L388" s="258">
        <f>SUM(L389+L391+L393+L395)</f>
        <v>118477</v>
      </c>
      <c r="M388" s="327">
        <f t="shared" si="25"/>
        <v>100</v>
      </c>
      <c r="N388" s="57"/>
    </row>
    <row r="389" spans="1:14" ht="94.5" x14ac:dyDescent="0.25">
      <c r="A389" s="1"/>
      <c r="B389" s="254"/>
      <c r="C389" s="254"/>
      <c r="D389" s="254"/>
      <c r="E389" s="254"/>
      <c r="F389" s="255"/>
      <c r="G389" s="27" t="s">
        <v>372</v>
      </c>
      <c r="H389" s="25"/>
      <c r="I389" s="17" t="s">
        <v>373</v>
      </c>
      <c r="J389" s="263"/>
      <c r="K389" s="256">
        <f>SUM(K390:K390)</f>
        <v>3366</v>
      </c>
      <c r="L389" s="256">
        <f>SUM(L390:L390)</f>
        <v>3366</v>
      </c>
      <c r="M389" s="317">
        <f t="shared" si="25"/>
        <v>100.00000000000001</v>
      </c>
      <c r="N389" s="57"/>
    </row>
    <row r="390" spans="1:14" ht="63" x14ac:dyDescent="0.25">
      <c r="A390" s="1"/>
      <c r="B390" s="254"/>
      <c r="C390" s="254"/>
      <c r="D390" s="254"/>
      <c r="E390" s="254"/>
      <c r="F390" s="255"/>
      <c r="G390" s="27" t="s">
        <v>4</v>
      </c>
      <c r="H390" s="27"/>
      <c r="I390" s="109" t="s">
        <v>0</v>
      </c>
      <c r="J390" s="263">
        <v>600</v>
      </c>
      <c r="K390" s="256">
        <v>3366</v>
      </c>
      <c r="L390" s="256">
        <v>3366</v>
      </c>
      <c r="M390" s="317">
        <f t="shared" si="25"/>
        <v>100.00000000000001</v>
      </c>
      <c r="N390" s="57"/>
    </row>
    <row r="391" spans="1:14" ht="63" x14ac:dyDescent="0.25">
      <c r="A391" s="1"/>
      <c r="B391" s="254"/>
      <c r="C391" s="254"/>
      <c r="D391" s="254"/>
      <c r="E391" s="254"/>
      <c r="F391" s="255"/>
      <c r="G391" s="25" t="s">
        <v>319</v>
      </c>
      <c r="H391" s="27"/>
      <c r="I391" s="103" t="s">
        <v>104</v>
      </c>
      <c r="J391" s="263"/>
      <c r="K391" s="256">
        <f>SUM(K392:K392)</f>
        <v>65323</v>
      </c>
      <c r="L391" s="256">
        <f>SUM(L392:L392)</f>
        <v>65323</v>
      </c>
      <c r="M391" s="317">
        <f t="shared" si="25"/>
        <v>100</v>
      </c>
      <c r="N391" s="57"/>
    </row>
    <row r="392" spans="1:14" ht="63" x14ac:dyDescent="0.25">
      <c r="A392" s="1"/>
      <c r="B392" s="254"/>
      <c r="C392" s="254"/>
      <c r="D392" s="254"/>
      <c r="E392" s="254"/>
      <c r="F392" s="255"/>
      <c r="G392" s="27" t="s">
        <v>4</v>
      </c>
      <c r="H392" s="27"/>
      <c r="I392" s="79"/>
      <c r="J392" s="263">
        <v>600</v>
      </c>
      <c r="K392" s="256">
        <v>65323</v>
      </c>
      <c r="L392" s="256">
        <v>65323</v>
      </c>
      <c r="M392" s="317">
        <f t="shared" si="25"/>
        <v>100</v>
      </c>
      <c r="N392" s="57"/>
    </row>
    <row r="393" spans="1:14" ht="94.5" x14ac:dyDescent="0.25">
      <c r="A393" s="1"/>
      <c r="B393" s="254"/>
      <c r="C393" s="254"/>
      <c r="D393" s="254"/>
      <c r="E393" s="254"/>
      <c r="F393" s="255"/>
      <c r="G393" s="27" t="s">
        <v>105</v>
      </c>
      <c r="H393" s="61"/>
      <c r="I393" s="114" t="s">
        <v>374</v>
      </c>
      <c r="J393" s="263"/>
      <c r="K393" s="256">
        <f>SUM(K394:K394)</f>
        <v>30294</v>
      </c>
      <c r="L393" s="256">
        <f>SUM(L394:L394)</f>
        <v>30294</v>
      </c>
      <c r="M393" s="317">
        <f t="shared" si="25"/>
        <v>100</v>
      </c>
      <c r="N393" s="57"/>
    </row>
    <row r="394" spans="1:14" ht="63" x14ac:dyDescent="0.25">
      <c r="A394" s="1"/>
      <c r="B394" s="254"/>
      <c r="C394" s="254"/>
      <c r="D394" s="254"/>
      <c r="E394" s="254"/>
      <c r="F394" s="255"/>
      <c r="G394" s="27" t="s">
        <v>4</v>
      </c>
      <c r="H394" s="27"/>
      <c r="I394" s="109" t="s">
        <v>0</v>
      </c>
      <c r="J394" s="263">
        <v>600</v>
      </c>
      <c r="K394" s="256">
        <v>30294</v>
      </c>
      <c r="L394" s="256">
        <v>30294</v>
      </c>
      <c r="M394" s="318">
        <f t="shared" si="25"/>
        <v>100</v>
      </c>
      <c r="N394" s="57"/>
    </row>
    <row r="395" spans="1:14" ht="141.75" x14ac:dyDescent="0.25">
      <c r="A395" s="1"/>
      <c r="B395" s="254"/>
      <c r="C395" s="254"/>
      <c r="D395" s="254"/>
      <c r="E395" s="254"/>
      <c r="F395" s="255"/>
      <c r="G395" s="30" t="s">
        <v>106</v>
      </c>
      <c r="H395" s="30"/>
      <c r="I395" s="114" t="s">
        <v>375</v>
      </c>
      <c r="J395" s="263"/>
      <c r="K395" s="256">
        <f>SUM(K396:K396)</f>
        <v>19494</v>
      </c>
      <c r="L395" s="256">
        <f>SUM(L396:L396)</f>
        <v>19494</v>
      </c>
      <c r="M395" s="318">
        <f t="shared" si="25"/>
        <v>100</v>
      </c>
      <c r="N395" s="57"/>
    </row>
    <row r="396" spans="1:14" ht="63" x14ac:dyDescent="0.25">
      <c r="A396" s="1"/>
      <c r="B396" s="254"/>
      <c r="C396" s="254"/>
      <c r="D396" s="254"/>
      <c r="E396" s="254"/>
      <c r="F396" s="255"/>
      <c r="G396" s="27" t="s">
        <v>4</v>
      </c>
      <c r="H396" s="27"/>
      <c r="I396" s="109" t="s">
        <v>0</v>
      </c>
      <c r="J396" s="263">
        <v>600</v>
      </c>
      <c r="K396" s="256">
        <v>19494</v>
      </c>
      <c r="L396" s="256">
        <v>19494</v>
      </c>
      <c r="M396" s="318">
        <f t="shared" si="25"/>
        <v>100</v>
      </c>
      <c r="N396" s="57"/>
    </row>
    <row r="397" spans="1:14" ht="31.5" x14ac:dyDescent="0.25">
      <c r="A397" s="1"/>
      <c r="B397" s="371" t="s">
        <v>19</v>
      </c>
      <c r="C397" s="371"/>
      <c r="D397" s="371"/>
      <c r="E397" s="371"/>
      <c r="F397" s="372"/>
      <c r="G397" s="31" t="s">
        <v>285</v>
      </c>
      <c r="H397" s="31"/>
      <c r="I397" s="108" t="s">
        <v>112</v>
      </c>
      <c r="J397" s="261" t="s">
        <v>0</v>
      </c>
      <c r="K397" s="258">
        <f>SUM(K398+K413)</f>
        <v>5896537</v>
      </c>
      <c r="L397" s="258">
        <f>SUM(L398+L413)</f>
        <v>5866954</v>
      </c>
      <c r="M397" s="321">
        <f t="shared" si="25"/>
        <v>99.498298747213823</v>
      </c>
      <c r="N397" s="56"/>
    </row>
    <row r="398" spans="1:14" ht="63" x14ac:dyDescent="0.25">
      <c r="A398" s="1"/>
      <c r="B398" s="364" t="s">
        <v>18</v>
      </c>
      <c r="C398" s="364"/>
      <c r="D398" s="364"/>
      <c r="E398" s="364"/>
      <c r="F398" s="365"/>
      <c r="G398" s="31" t="s">
        <v>334</v>
      </c>
      <c r="H398" s="31"/>
      <c r="I398" s="113" t="s">
        <v>113</v>
      </c>
      <c r="J398" s="261"/>
      <c r="K398" s="258">
        <f>SUM(K401+K399+K409+K403+K411+K405+K407)</f>
        <v>5765777</v>
      </c>
      <c r="L398" s="258">
        <f>SUM(L401+L399+L409+L403+L411+L405+L407)</f>
        <v>5736194</v>
      </c>
      <c r="M398" s="321">
        <f t="shared" si="25"/>
        <v>99.48692084345268</v>
      </c>
      <c r="N398" s="56"/>
    </row>
    <row r="399" spans="1:14" ht="47.25" x14ac:dyDescent="0.25">
      <c r="A399" s="1"/>
      <c r="B399" s="50"/>
      <c r="C399" s="50"/>
      <c r="D399" s="50"/>
      <c r="E399" s="50"/>
      <c r="F399" s="51"/>
      <c r="G399" s="26" t="s">
        <v>78</v>
      </c>
      <c r="H399" s="35"/>
      <c r="I399" s="104" t="s">
        <v>312</v>
      </c>
      <c r="J399" s="335"/>
      <c r="K399" s="256">
        <f>SUM(K400:K400)</f>
        <v>3844820</v>
      </c>
      <c r="L399" s="256">
        <f>SUM(L400:L400)</f>
        <v>3815237</v>
      </c>
      <c r="M399" s="318">
        <f t="shared" si="25"/>
        <v>99.230575163466696</v>
      </c>
      <c r="N399" s="56"/>
    </row>
    <row r="400" spans="1:14" ht="63" x14ac:dyDescent="0.25">
      <c r="A400" s="1"/>
      <c r="B400" s="360" t="s">
        <v>17</v>
      </c>
      <c r="C400" s="360"/>
      <c r="D400" s="360"/>
      <c r="E400" s="360"/>
      <c r="F400" s="361"/>
      <c r="G400" s="27" t="s">
        <v>4</v>
      </c>
      <c r="H400" s="27"/>
      <c r="I400" s="17"/>
      <c r="J400" s="263">
        <v>600</v>
      </c>
      <c r="K400" s="256">
        <v>3844820</v>
      </c>
      <c r="L400" s="256">
        <v>3815237</v>
      </c>
      <c r="M400" s="317">
        <f t="shared" si="25"/>
        <v>99.230575163466696</v>
      </c>
      <c r="N400" s="56"/>
    </row>
    <row r="401" spans="1:14" ht="47.25" x14ac:dyDescent="0.25">
      <c r="A401" s="1"/>
      <c r="B401" s="360">
        <v>200</v>
      </c>
      <c r="C401" s="360"/>
      <c r="D401" s="360"/>
      <c r="E401" s="360"/>
      <c r="F401" s="361"/>
      <c r="G401" s="155" t="s">
        <v>52</v>
      </c>
      <c r="H401" s="81"/>
      <c r="I401" s="114" t="s">
        <v>114</v>
      </c>
      <c r="J401" s="263" t="s">
        <v>0</v>
      </c>
      <c r="K401" s="256">
        <f>SUM(K402:K402)</f>
        <v>14240</v>
      </c>
      <c r="L401" s="256">
        <f>SUM(L402:L402)</f>
        <v>14240</v>
      </c>
      <c r="M401" s="317">
        <f t="shared" si="25"/>
        <v>100</v>
      </c>
      <c r="N401" s="57"/>
    </row>
    <row r="402" spans="1:14" ht="47.25" x14ac:dyDescent="0.25">
      <c r="A402" s="1"/>
      <c r="B402" s="367" t="s">
        <v>16</v>
      </c>
      <c r="C402" s="367"/>
      <c r="D402" s="367"/>
      <c r="E402" s="367"/>
      <c r="F402" s="368"/>
      <c r="G402" s="27" t="s">
        <v>2</v>
      </c>
      <c r="H402" s="35"/>
      <c r="I402" s="17" t="s">
        <v>0</v>
      </c>
      <c r="J402" s="263">
        <v>200</v>
      </c>
      <c r="K402" s="256">
        <v>14240</v>
      </c>
      <c r="L402" s="256">
        <v>14240</v>
      </c>
      <c r="M402" s="318">
        <f t="shared" si="25"/>
        <v>100</v>
      </c>
      <c r="N402" s="57"/>
    </row>
    <row r="403" spans="1:14" ht="84" customHeight="1" x14ac:dyDescent="0.25">
      <c r="A403" s="1"/>
      <c r="B403" s="250"/>
      <c r="C403" s="250"/>
      <c r="D403" s="250"/>
      <c r="E403" s="250"/>
      <c r="F403" s="251"/>
      <c r="G403" s="27" t="s">
        <v>410</v>
      </c>
      <c r="H403" s="35"/>
      <c r="I403" s="17" t="s">
        <v>421</v>
      </c>
      <c r="J403" s="263"/>
      <c r="K403" s="256">
        <f>SUM(K404:K404)</f>
        <v>5180</v>
      </c>
      <c r="L403" s="256">
        <f>SUM(L404:L404)</f>
        <v>5180</v>
      </c>
      <c r="M403" s="318">
        <f t="shared" si="25"/>
        <v>100</v>
      </c>
      <c r="N403" s="57"/>
    </row>
    <row r="404" spans="1:14" ht="63" x14ac:dyDescent="0.25">
      <c r="A404" s="1"/>
      <c r="B404" s="250"/>
      <c r="C404" s="250"/>
      <c r="D404" s="250"/>
      <c r="E404" s="250"/>
      <c r="F404" s="251"/>
      <c r="G404" s="27" t="s">
        <v>4</v>
      </c>
      <c r="H404" s="35"/>
      <c r="I404" s="263"/>
      <c r="J404" s="263">
        <v>600</v>
      </c>
      <c r="K404" s="256">
        <v>5180</v>
      </c>
      <c r="L404" s="256">
        <v>5180</v>
      </c>
      <c r="M404" s="318">
        <f t="shared" si="25"/>
        <v>100</v>
      </c>
      <c r="N404" s="57"/>
    </row>
    <row r="405" spans="1:14" ht="63" x14ac:dyDescent="0.25">
      <c r="A405" s="1"/>
      <c r="B405" s="254"/>
      <c r="C405" s="254"/>
      <c r="D405" s="254"/>
      <c r="E405" s="254"/>
      <c r="F405" s="255"/>
      <c r="G405" s="27" t="s">
        <v>428</v>
      </c>
      <c r="H405" s="27"/>
      <c r="I405" s="266" t="s">
        <v>429</v>
      </c>
      <c r="J405" s="263"/>
      <c r="K405" s="256">
        <f>SUM(K406:K406)</f>
        <v>8257</v>
      </c>
      <c r="L405" s="256">
        <f>SUM(L406:L406)</f>
        <v>8257</v>
      </c>
      <c r="M405" s="318">
        <f t="shared" si="25"/>
        <v>100.00000000000001</v>
      </c>
      <c r="N405" s="57"/>
    </row>
    <row r="406" spans="1:14" ht="63" x14ac:dyDescent="0.25">
      <c r="A406" s="1"/>
      <c r="B406" s="254"/>
      <c r="C406" s="254"/>
      <c r="D406" s="254"/>
      <c r="E406" s="254"/>
      <c r="F406" s="255"/>
      <c r="G406" s="27" t="s">
        <v>4</v>
      </c>
      <c r="H406" s="27"/>
      <c r="I406" s="266" t="s">
        <v>0</v>
      </c>
      <c r="J406" s="263">
        <v>600</v>
      </c>
      <c r="K406" s="256">
        <v>8257</v>
      </c>
      <c r="L406" s="256">
        <v>8257</v>
      </c>
      <c r="M406" s="318">
        <f t="shared" si="25"/>
        <v>100.00000000000001</v>
      </c>
      <c r="N406" s="57"/>
    </row>
    <row r="407" spans="1:14" ht="63" x14ac:dyDescent="0.25">
      <c r="A407" s="1"/>
      <c r="B407" s="270"/>
      <c r="C407" s="270"/>
      <c r="D407" s="270"/>
      <c r="E407" s="270"/>
      <c r="F407" s="271"/>
      <c r="G407" s="27" t="s">
        <v>442</v>
      </c>
      <c r="H407" s="27"/>
      <c r="I407" s="266" t="s">
        <v>443</v>
      </c>
      <c r="J407" s="263"/>
      <c r="K407" s="256">
        <f>SUM(K408:K408)</f>
        <v>1639989</v>
      </c>
      <c r="L407" s="256">
        <f>SUM(L408:L408)</f>
        <v>1639989</v>
      </c>
      <c r="M407" s="318">
        <f t="shared" si="25"/>
        <v>100</v>
      </c>
      <c r="N407" s="57"/>
    </row>
    <row r="408" spans="1:14" ht="63" x14ac:dyDescent="0.25">
      <c r="A408" s="1"/>
      <c r="B408" s="270"/>
      <c r="C408" s="270"/>
      <c r="D408" s="270"/>
      <c r="E408" s="270"/>
      <c r="F408" s="271"/>
      <c r="G408" s="27" t="s">
        <v>4</v>
      </c>
      <c r="H408" s="27"/>
      <c r="I408" s="266" t="s">
        <v>0</v>
      </c>
      <c r="J408" s="263">
        <v>600</v>
      </c>
      <c r="K408" s="256">
        <v>1639989</v>
      </c>
      <c r="L408" s="256">
        <v>1639989</v>
      </c>
      <c r="M408" s="318">
        <f t="shared" si="25"/>
        <v>100</v>
      </c>
      <c r="N408" s="57"/>
    </row>
    <row r="409" spans="1:14" ht="94.5" x14ac:dyDescent="0.25">
      <c r="A409" s="1"/>
      <c r="B409" s="244"/>
      <c r="C409" s="244"/>
      <c r="D409" s="244"/>
      <c r="E409" s="244"/>
      <c r="F409" s="245"/>
      <c r="G409" s="27" t="s">
        <v>410</v>
      </c>
      <c r="H409" s="35"/>
      <c r="I409" s="17" t="s">
        <v>419</v>
      </c>
      <c r="J409" s="263"/>
      <c r="K409" s="256">
        <f>SUM(K410:K410)</f>
        <v>98411</v>
      </c>
      <c r="L409" s="256">
        <f>SUM(L410:L410)</f>
        <v>98411</v>
      </c>
      <c r="M409" s="318">
        <f t="shared" si="25"/>
        <v>100</v>
      </c>
      <c r="N409" s="57"/>
    </row>
    <row r="410" spans="1:14" ht="63" x14ac:dyDescent="0.25">
      <c r="A410" s="1"/>
      <c r="B410" s="244"/>
      <c r="C410" s="244"/>
      <c r="D410" s="244"/>
      <c r="E410" s="244"/>
      <c r="F410" s="245"/>
      <c r="G410" s="27" t="s">
        <v>4</v>
      </c>
      <c r="H410" s="35"/>
      <c r="I410" s="17"/>
      <c r="J410" s="263">
        <v>600</v>
      </c>
      <c r="K410" s="256">
        <v>98411</v>
      </c>
      <c r="L410" s="256">
        <v>98411</v>
      </c>
      <c r="M410" s="322">
        <f t="shared" si="25"/>
        <v>100</v>
      </c>
      <c r="N410" s="57"/>
    </row>
    <row r="411" spans="1:14" ht="63" x14ac:dyDescent="0.25">
      <c r="A411" s="1"/>
      <c r="B411" s="254"/>
      <c r="C411" s="254"/>
      <c r="D411" s="254"/>
      <c r="E411" s="254"/>
      <c r="F411" s="255"/>
      <c r="G411" s="27" t="s">
        <v>428</v>
      </c>
      <c r="H411" s="27"/>
      <c r="I411" s="266" t="s">
        <v>430</v>
      </c>
      <c r="J411" s="263"/>
      <c r="K411" s="256">
        <f>SUM(K412:K412)</f>
        <v>154880</v>
      </c>
      <c r="L411" s="256">
        <f>SUM(L412:L412)</f>
        <v>154880</v>
      </c>
      <c r="M411" s="318">
        <f t="shared" si="25"/>
        <v>100</v>
      </c>
      <c r="N411" s="57"/>
    </row>
    <row r="412" spans="1:14" ht="63" x14ac:dyDescent="0.25">
      <c r="A412" s="1"/>
      <c r="B412" s="254"/>
      <c r="C412" s="254"/>
      <c r="D412" s="254"/>
      <c r="E412" s="254"/>
      <c r="F412" s="255"/>
      <c r="G412" s="27" t="s">
        <v>4</v>
      </c>
      <c r="H412" s="27"/>
      <c r="I412" s="266"/>
      <c r="J412" s="263">
        <v>600</v>
      </c>
      <c r="K412" s="256">
        <v>154880</v>
      </c>
      <c r="L412" s="256">
        <v>154880</v>
      </c>
      <c r="M412" s="318">
        <f t="shared" si="25"/>
        <v>100</v>
      </c>
      <c r="N412" s="57"/>
    </row>
    <row r="413" spans="1:14" ht="47.25" x14ac:dyDescent="0.25">
      <c r="A413" s="1"/>
      <c r="B413" s="147"/>
      <c r="C413" s="147"/>
      <c r="D413" s="147"/>
      <c r="E413" s="147"/>
      <c r="F413" s="148"/>
      <c r="G413" s="152" t="s">
        <v>303</v>
      </c>
      <c r="H413" s="27"/>
      <c r="I413" s="82" t="s">
        <v>304</v>
      </c>
      <c r="J413" s="263"/>
      <c r="K413" s="256">
        <f>SUM(K414)</f>
        <v>130760</v>
      </c>
      <c r="L413" s="256">
        <f>SUM(L414)</f>
        <v>130760</v>
      </c>
      <c r="M413" s="321">
        <f t="shared" si="25"/>
        <v>100</v>
      </c>
      <c r="N413" s="57"/>
    </row>
    <row r="414" spans="1:14" ht="47.25" x14ac:dyDescent="0.25">
      <c r="A414" s="1"/>
      <c r="B414" s="147"/>
      <c r="C414" s="147"/>
      <c r="D414" s="147"/>
      <c r="E414" s="147"/>
      <c r="F414" s="148"/>
      <c r="G414" s="157" t="s">
        <v>52</v>
      </c>
      <c r="H414" s="28"/>
      <c r="I414" s="114" t="s">
        <v>305</v>
      </c>
      <c r="J414" s="263" t="s">
        <v>0</v>
      </c>
      <c r="K414" s="256">
        <f>SUM(K415:K416)</f>
        <v>130760</v>
      </c>
      <c r="L414" s="256">
        <f>SUM(L415:L416)</f>
        <v>130760</v>
      </c>
      <c r="M414" s="318">
        <f t="shared" si="25"/>
        <v>100</v>
      </c>
      <c r="N414" s="57"/>
    </row>
    <row r="415" spans="1:14" ht="47.25" x14ac:dyDescent="0.25">
      <c r="A415" s="1"/>
      <c r="B415" s="147"/>
      <c r="C415" s="147"/>
      <c r="D415" s="147"/>
      <c r="E415" s="147"/>
      <c r="F415" s="148"/>
      <c r="G415" s="27" t="s">
        <v>2</v>
      </c>
      <c r="H415" s="27"/>
      <c r="I415" s="17" t="s">
        <v>0</v>
      </c>
      <c r="J415" s="263">
        <v>200</v>
      </c>
      <c r="K415" s="256">
        <v>80760</v>
      </c>
      <c r="L415" s="256">
        <v>80760</v>
      </c>
      <c r="M415" s="319">
        <f t="shared" si="25"/>
        <v>100</v>
      </c>
      <c r="N415" s="57"/>
    </row>
    <row r="416" spans="1:14" ht="63" x14ac:dyDescent="0.25">
      <c r="A416" s="1"/>
      <c r="B416" s="147"/>
      <c r="C416" s="147"/>
      <c r="D416" s="147"/>
      <c r="E416" s="147"/>
      <c r="F416" s="148"/>
      <c r="G416" s="27" t="s">
        <v>4</v>
      </c>
      <c r="H416" s="27"/>
      <c r="I416" s="17"/>
      <c r="J416" s="263">
        <v>600</v>
      </c>
      <c r="K416" s="256">
        <v>50000</v>
      </c>
      <c r="L416" s="256">
        <v>50000</v>
      </c>
      <c r="M416" s="322">
        <f t="shared" si="25"/>
        <v>100</v>
      </c>
      <c r="N416" s="57"/>
    </row>
    <row r="417" spans="1:14" ht="110.25" x14ac:dyDescent="0.25">
      <c r="A417" s="1"/>
      <c r="B417" s="11"/>
      <c r="C417" s="11"/>
      <c r="D417" s="11"/>
      <c r="E417" s="11"/>
      <c r="F417" s="12"/>
      <c r="G417" s="31" t="s">
        <v>286</v>
      </c>
      <c r="H417" s="31"/>
      <c r="I417" s="113" t="s">
        <v>115</v>
      </c>
      <c r="J417" s="261" t="s">
        <v>0</v>
      </c>
      <c r="K417" s="258">
        <f>SUM(K418+K423)</f>
        <v>100910</v>
      </c>
      <c r="L417" s="258">
        <f>SUM(L418+L423)</f>
        <v>100910</v>
      </c>
      <c r="M417" s="321">
        <f t="shared" si="25"/>
        <v>100</v>
      </c>
      <c r="N417" s="56"/>
    </row>
    <row r="418" spans="1:14" ht="141.75" x14ac:dyDescent="0.25">
      <c r="A418" s="1"/>
      <c r="B418" s="48"/>
      <c r="C418" s="48"/>
      <c r="D418" s="48"/>
      <c r="E418" s="48"/>
      <c r="F418" s="49"/>
      <c r="G418" s="31" t="s">
        <v>333</v>
      </c>
      <c r="H418" s="31"/>
      <c r="I418" s="113" t="s">
        <v>116</v>
      </c>
      <c r="J418" s="261"/>
      <c r="K418" s="258">
        <f>SUM(K419+K421)</f>
        <v>19446</v>
      </c>
      <c r="L418" s="258">
        <f>SUM(L419+L421)</f>
        <v>19446</v>
      </c>
      <c r="M418" s="321">
        <f t="shared" si="25"/>
        <v>100</v>
      </c>
      <c r="N418" s="57"/>
    </row>
    <row r="419" spans="1:14" ht="63" x14ac:dyDescent="0.25">
      <c r="A419" s="1"/>
      <c r="B419" s="11"/>
      <c r="C419" s="11"/>
      <c r="D419" s="11"/>
      <c r="E419" s="11"/>
      <c r="F419" s="12"/>
      <c r="G419" s="155" t="s">
        <v>53</v>
      </c>
      <c r="H419" s="35"/>
      <c r="I419" s="93" t="s">
        <v>117</v>
      </c>
      <c r="J419" s="261"/>
      <c r="K419" s="256">
        <f>SUM(K420:K420)</f>
        <v>9446</v>
      </c>
      <c r="L419" s="256">
        <f>SUM(L420:L420)</f>
        <v>9446</v>
      </c>
      <c r="M419" s="318">
        <f t="shared" si="25"/>
        <v>100</v>
      </c>
      <c r="N419" s="56"/>
    </row>
    <row r="420" spans="1:14" ht="47.25" x14ac:dyDescent="0.25">
      <c r="A420" s="1"/>
      <c r="B420" s="11"/>
      <c r="C420" s="11"/>
      <c r="D420" s="11"/>
      <c r="E420" s="11"/>
      <c r="F420" s="12"/>
      <c r="G420" s="26" t="s">
        <v>2</v>
      </c>
      <c r="H420" s="26"/>
      <c r="I420" s="115"/>
      <c r="J420" s="263">
        <v>200</v>
      </c>
      <c r="K420" s="256">
        <v>9446</v>
      </c>
      <c r="L420" s="256">
        <v>9446</v>
      </c>
      <c r="M420" s="318">
        <f t="shared" si="25"/>
        <v>100</v>
      </c>
      <c r="N420" s="57"/>
    </row>
    <row r="421" spans="1:14" ht="63" x14ac:dyDescent="0.25">
      <c r="A421" s="1"/>
      <c r="B421" s="254"/>
      <c r="C421" s="254"/>
      <c r="D421" s="254"/>
      <c r="E421" s="254"/>
      <c r="F421" s="255"/>
      <c r="G421" s="26" t="s">
        <v>433</v>
      </c>
      <c r="H421" s="26"/>
      <c r="I421" s="17" t="s">
        <v>434</v>
      </c>
      <c r="J421" s="263"/>
      <c r="K421" s="256">
        <f>SUM(K422:K422)</f>
        <v>10000</v>
      </c>
      <c r="L421" s="256">
        <f>SUM(L422:L422)</f>
        <v>10000</v>
      </c>
      <c r="M421" s="318">
        <f t="shared" si="25"/>
        <v>100</v>
      </c>
      <c r="N421" s="57"/>
    </row>
    <row r="422" spans="1:14" ht="47.25" x14ac:dyDescent="0.25">
      <c r="A422" s="1"/>
      <c r="B422" s="254"/>
      <c r="C422" s="254"/>
      <c r="D422" s="254"/>
      <c r="E422" s="254"/>
      <c r="F422" s="255"/>
      <c r="G422" s="26" t="s">
        <v>2</v>
      </c>
      <c r="H422" s="26"/>
      <c r="I422" s="115"/>
      <c r="J422" s="263">
        <v>200</v>
      </c>
      <c r="K422" s="256">
        <v>10000</v>
      </c>
      <c r="L422" s="256">
        <v>10000</v>
      </c>
      <c r="M422" s="318">
        <f t="shared" si="25"/>
        <v>100</v>
      </c>
      <c r="N422" s="57"/>
    </row>
    <row r="423" spans="1:14" ht="47.25" x14ac:dyDescent="0.25">
      <c r="A423" s="1"/>
      <c r="B423" s="236"/>
      <c r="C423" s="236"/>
      <c r="D423" s="236"/>
      <c r="E423" s="236"/>
      <c r="F423" s="237"/>
      <c r="G423" s="31" t="s">
        <v>396</v>
      </c>
      <c r="H423" s="26"/>
      <c r="I423" s="115" t="s">
        <v>397</v>
      </c>
      <c r="J423" s="261"/>
      <c r="K423" s="257">
        <f>SUM(K424+K427)</f>
        <v>81464</v>
      </c>
      <c r="L423" s="257">
        <f>SUM(L424+L427)</f>
        <v>81464</v>
      </c>
      <c r="M423" s="327">
        <f t="shared" si="25"/>
        <v>100</v>
      </c>
      <c r="N423" s="57"/>
    </row>
    <row r="424" spans="1:14" ht="63" x14ac:dyDescent="0.25">
      <c r="A424" s="1"/>
      <c r="B424" s="236"/>
      <c r="C424" s="236"/>
      <c r="D424" s="236"/>
      <c r="E424" s="236"/>
      <c r="F424" s="237"/>
      <c r="G424" s="27" t="s">
        <v>53</v>
      </c>
      <c r="H424" s="26"/>
      <c r="I424" s="17" t="s">
        <v>398</v>
      </c>
      <c r="J424" s="263"/>
      <c r="K424" s="256">
        <f>SUM(K425:K426)</f>
        <v>40554</v>
      </c>
      <c r="L424" s="256">
        <f>SUM(L425:L426)</f>
        <v>40554</v>
      </c>
      <c r="M424" s="317">
        <f t="shared" si="25"/>
        <v>100</v>
      </c>
      <c r="N424" s="57"/>
    </row>
    <row r="425" spans="1:14" ht="47.25" x14ac:dyDescent="0.25">
      <c r="A425" s="1"/>
      <c r="B425" s="236"/>
      <c r="C425" s="236"/>
      <c r="D425" s="236"/>
      <c r="E425" s="236"/>
      <c r="F425" s="237"/>
      <c r="G425" s="27" t="s">
        <v>2</v>
      </c>
      <c r="H425" s="26"/>
      <c r="I425" s="115"/>
      <c r="J425" s="263">
        <v>200</v>
      </c>
      <c r="K425" s="256">
        <v>36054</v>
      </c>
      <c r="L425" s="256">
        <v>36054</v>
      </c>
      <c r="M425" s="317">
        <f t="shared" si="25"/>
        <v>100</v>
      </c>
      <c r="N425" s="57"/>
    </row>
    <row r="426" spans="1:14" ht="31.5" x14ac:dyDescent="0.25">
      <c r="A426" s="1"/>
      <c r="B426" s="303"/>
      <c r="C426" s="303"/>
      <c r="D426" s="303"/>
      <c r="E426" s="303"/>
      <c r="F426" s="304"/>
      <c r="G426" s="27" t="s">
        <v>5</v>
      </c>
      <c r="H426" s="27"/>
      <c r="I426" s="79" t="s">
        <v>0</v>
      </c>
      <c r="J426" s="263">
        <v>300</v>
      </c>
      <c r="K426" s="256">
        <v>4500</v>
      </c>
      <c r="L426" s="256">
        <v>4500</v>
      </c>
      <c r="M426" s="317">
        <f t="shared" si="25"/>
        <v>100</v>
      </c>
      <c r="N426" s="57"/>
    </row>
    <row r="427" spans="1:14" ht="63" x14ac:dyDescent="0.25">
      <c r="A427" s="1"/>
      <c r="B427" s="254"/>
      <c r="C427" s="254"/>
      <c r="D427" s="254"/>
      <c r="E427" s="254"/>
      <c r="F427" s="255"/>
      <c r="G427" s="26" t="s">
        <v>433</v>
      </c>
      <c r="H427" s="26"/>
      <c r="I427" s="17" t="s">
        <v>435</v>
      </c>
      <c r="J427" s="263"/>
      <c r="K427" s="256">
        <f>SUM(K428:K429)</f>
        <v>40910</v>
      </c>
      <c r="L427" s="256">
        <f>SUM(L428:L429)</f>
        <v>40910</v>
      </c>
      <c r="M427" s="317">
        <f t="shared" si="25"/>
        <v>100</v>
      </c>
      <c r="N427" s="57"/>
    </row>
    <row r="428" spans="1:14" ht="47.25" x14ac:dyDescent="0.25">
      <c r="A428" s="1"/>
      <c r="B428" s="254"/>
      <c r="C428" s="254"/>
      <c r="D428" s="254"/>
      <c r="E428" s="254"/>
      <c r="F428" s="255"/>
      <c r="G428" s="26" t="s">
        <v>2</v>
      </c>
      <c r="H428" s="26"/>
      <c r="I428" s="115"/>
      <c r="J428" s="263">
        <v>200</v>
      </c>
      <c r="K428" s="256">
        <v>34910</v>
      </c>
      <c r="L428" s="256">
        <v>34910</v>
      </c>
      <c r="M428" s="317">
        <f t="shared" si="25"/>
        <v>100</v>
      </c>
      <c r="N428" s="57"/>
    </row>
    <row r="429" spans="1:14" ht="31.5" x14ac:dyDescent="0.25">
      <c r="A429" s="1"/>
      <c r="B429" s="303"/>
      <c r="C429" s="303"/>
      <c r="D429" s="303"/>
      <c r="E429" s="303"/>
      <c r="F429" s="304"/>
      <c r="G429" s="27" t="s">
        <v>5</v>
      </c>
      <c r="H429" s="27"/>
      <c r="I429" s="79" t="s">
        <v>0</v>
      </c>
      <c r="J429" s="263">
        <v>300</v>
      </c>
      <c r="K429" s="256">
        <v>6000</v>
      </c>
      <c r="L429" s="256">
        <v>6000</v>
      </c>
      <c r="M429" s="318">
        <f t="shared" si="25"/>
        <v>100</v>
      </c>
      <c r="N429" s="57"/>
    </row>
    <row r="430" spans="1:14" ht="63" x14ac:dyDescent="0.25">
      <c r="A430" s="1"/>
      <c r="B430" s="287"/>
      <c r="C430" s="287"/>
      <c r="D430" s="287"/>
      <c r="E430" s="287"/>
      <c r="F430" s="288"/>
      <c r="G430" s="36" t="s">
        <v>54</v>
      </c>
      <c r="H430" s="27"/>
      <c r="I430" s="78" t="s">
        <v>118</v>
      </c>
      <c r="J430" s="263"/>
      <c r="K430" s="284">
        <f t="shared" ref="K430:L433" si="26">SUM(K431)</f>
        <v>5000</v>
      </c>
      <c r="L430" s="284">
        <f t="shared" si="26"/>
        <v>5000</v>
      </c>
      <c r="M430" s="320">
        <f t="shared" si="25"/>
        <v>100</v>
      </c>
      <c r="N430" s="57"/>
    </row>
    <row r="431" spans="1:14" ht="97.5" customHeight="1" x14ac:dyDescent="0.25">
      <c r="A431" s="1"/>
      <c r="B431" s="287"/>
      <c r="C431" s="287"/>
      <c r="D431" s="287"/>
      <c r="E431" s="287"/>
      <c r="F431" s="288"/>
      <c r="G431" s="151" t="s">
        <v>269</v>
      </c>
      <c r="H431" s="27"/>
      <c r="I431" s="82" t="s">
        <v>149</v>
      </c>
      <c r="J431" s="263"/>
      <c r="K431" s="257">
        <f t="shared" si="26"/>
        <v>5000</v>
      </c>
      <c r="L431" s="257">
        <f t="shared" si="26"/>
        <v>5000</v>
      </c>
      <c r="M431" s="321">
        <f t="shared" si="25"/>
        <v>100</v>
      </c>
      <c r="N431" s="57"/>
    </row>
    <row r="432" spans="1:14" ht="240" customHeight="1" x14ac:dyDescent="0.25">
      <c r="A432" s="1"/>
      <c r="B432" s="287"/>
      <c r="C432" s="287"/>
      <c r="D432" s="287"/>
      <c r="E432" s="287"/>
      <c r="F432" s="288"/>
      <c r="G432" s="151" t="s">
        <v>150</v>
      </c>
      <c r="H432" s="27"/>
      <c r="I432" s="82" t="s">
        <v>151</v>
      </c>
      <c r="J432" s="263"/>
      <c r="K432" s="257">
        <f t="shared" si="26"/>
        <v>5000</v>
      </c>
      <c r="L432" s="257">
        <f t="shared" si="26"/>
        <v>5000</v>
      </c>
      <c r="M432" s="321">
        <f t="shared" si="25"/>
        <v>100</v>
      </c>
      <c r="N432" s="57"/>
    </row>
    <row r="433" spans="1:14" ht="111" customHeight="1" x14ac:dyDescent="0.25">
      <c r="A433" s="1"/>
      <c r="B433" s="287"/>
      <c r="C433" s="287"/>
      <c r="D433" s="287"/>
      <c r="E433" s="287"/>
      <c r="F433" s="288"/>
      <c r="G433" s="153" t="s">
        <v>270</v>
      </c>
      <c r="H433" s="27"/>
      <c r="I433" s="83" t="s">
        <v>152</v>
      </c>
      <c r="J433" s="263"/>
      <c r="K433" s="259">
        <f t="shared" si="26"/>
        <v>5000</v>
      </c>
      <c r="L433" s="259">
        <f t="shared" si="26"/>
        <v>5000</v>
      </c>
      <c r="M433" s="318">
        <f t="shared" si="25"/>
        <v>100</v>
      </c>
      <c r="N433" s="57"/>
    </row>
    <row r="434" spans="1:14" ht="63" x14ac:dyDescent="0.25">
      <c r="A434" s="1"/>
      <c r="B434" s="287"/>
      <c r="C434" s="287"/>
      <c r="D434" s="287"/>
      <c r="E434" s="287"/>
      <c r="F434" s="288"/>
      <c r="G434" s="27" t="s">
        <v>4</v>
      </c>
      <c r="H434" s="118" t="s">
        <v>0</v>
      </c>
      <c r="I434" s="18"/>
      <c r="J434" s="263">
        <v>600</v>
      </c>
      <c r="K434" s="256">
        <v>5000</v>
      </c>
      <c r="L434" s="256">
        <v>5000</v>
      </c>
      <c r="M434" s="318">
        <f t="shared" si="25"/>
        <v>100</v>
      </c>
      <c r="N434" s="57"/>
    </row>
    <row r="435" spans="1:14" ht="63" x14ac:dyDescent="0.25">
      <c r="A435" s="1"/>
      <c r="B435" s="371" t="s">
        <v>15</v>
      </c>
      <c r="C435" s="371"/>
      <c r="D435" s="371"/>
      <c r="E435" s="371"/>
      <c r="F435" s="372"/>
      <c r="G435" s="154" t="s">
        <v>58</v>
      </c>
      <c r="H435" s="41"/>
      <c r="I435" s="94" t="s">
        <v>166</v>
      </c>
      <c r="J435" s="291" t="s">
        <v>0</v>
      </c>
      <c r="K435" s="276">
        <f>SUM(K436+K462)</f>
        <v>49430132</v>
      </c>
      <c r="L435" s="276">
        <f>SUM(L436+L462)</f>
        <v>49163750</v>
      </c>
      <c r="M435" s="315">
        <f t="shared" si="25"/>
        <v>99.461093893093391</v>
      </c>
      <c r="N435" s="55"/>
    </row>
    <row r="436" spans="1:14" ht="63" x14ac:dyDescent="0.25">
      <c r="A436" s="1"/>
      <c r="B436" s="364" t="s">
        <v>14</v>
      </c>
      <c r="C436" s="364"/>
      <c r="D436" s="364"/>
      <c r="E436" s="364"/>
      <c r="F436" s="365"/>
      <c r="G436" s="151" t="s">
        <v>287</v>
      </c>
      <c r="H436" s="32"/>
      <c r="I436" s="85" t="s">
        <v>167</v>
      </c>
      <c r="J436" s="261" t="s">
        <v>0</v>
      </c>
      <c r="K436" s="258">
        <f>SUM(K437+K457)</f>
        <v>48321192</v>
      </c>
      <c r="L436" s="258">
        <f>SUM(L437+L457)</f>
        <v>48062310</v>
      </c>
      <c r="M436" s="316">
        <f t="shared" si="25"/>
        <v>99.464247487934486</v>
      </c>
      <c r="N436" s="56"/>
    </row>
    <row r="437" spans="1:14" ht="47.25" x14ac:dyDescent="0.25">
      <c r="A437" s="1"/>
      <c r="B437" s="50"/>
      <c r="C437" s="50"/>
      <c r="D437" s="50"/>
      <c r="E437" s="50"/>
      <c r="F437" s="51"/>
      <c r="G437" s="151" t="s">
        <v>168</v>
      </c>
      <c r="H437" s="32"/>
      <c r="I437" s="85" t="s">
        <v>169</v>
      </c>
      <c r="J437" s="339"/>
      <c r="K437" s="258">
        <f>SUM(K438+K443+K445+K440+K455+K449+K453+K451)</f>
        <v>47902962</v>
      </c>
      <c r="L437" s="258">
        <f>SUM(L438+L443+L445+L440+L455+L449+L453+L451)</f>
        <v>47644080</v>
      </c>
      <c r="M437" s="321">
        <f t="shared" si="25"/>
        <v>99.459569953106453</v>
      </c>
      <c r="N437" s="56"/>
    </row>
    <row r="438" spans="1:14" ht="47.25" x14ac:dyDescent="0.25">
      <c r="A438" s="1"/>
      <c r="B438" s="15"/>
      <c r="C438" s="15"/>
      <c r="D438" s="15"/>
      <c r="E438" s="15"/>
      <c r="F438" s="16"/>
      <c r="G438" s="27" t="s">
        <v>47</v>
      </c>
      <c r="H438" s="27"/>
      <c r="I438" s="33" t="s">
        <v>170</v>
      </c>
      <c r="J438" s="263"/>
      <c r="K438" s="256">
        <f>SUM(K439)</f>
        <v>12454000</v>
      </c>
      <c r="L438" s="256">
        <f>SUM(L439)</f>
        <v>12337333</v>
      </c>
      <c r="M438" s="318">
        <f t="shared" si="25"/>
        <v>99.063216637224983</v>
      </c>
      <c r="N438" s="57"/>
    </row>
    <row r="439" spans="1:14" ht="63" x14ac:dyDescent="0.25">
      <c r="A439" s="1"/>
      <c r="B439" s="15"/>
      <c r="C439" s="15"/>
      <c r="D439" s="15"/>
      <c r="E439" s="15"/>
      <c r="F439" s="16"/>
      <c r="G439" s="27" t="s">
        <v>4</v>
      </c>
      <c r="H439" s="27"/>
      <c r="I439" s="79" t="s">
        <v>0</v>
      </c>
      <c r="J439" s="263">
        <v>600</v>
      </c>
      <c r="K439" s="256">
        <v>12454000</v>
      </c>
      <c r="L439" s="256">
        <v>12337333</v>
      </c>
      <c r="M439" s="318">
        <f t="shared" si="25"/>
        <v>99.063216637224983</v>
      </c>
      <c r="N439" s="57"/>
    </row>
    <row r="440" spans="1:14" ht="31.5" x14ac:dyDescent="0.25">
      <c r="A440" s="1"/>
      <c r="B440" s="137"/>
      <c r="C440" s="137"/>
      <c r="D440" s="137"/>
      <c r="E440" s="137"/>
      <c r="F440" s="138"/>
      <c r="G440" s="27" t="s">
        <v>298</v>
      </c>
      <c r="H440" s="27"/>
      <c r="I440" s="79" t="s">
        <v>299</v>
      </c>
      <c r="J440" s="263"/>
      <c r="K440" s="256">
        <f>SUM(K441+K442)</f>
        <v>3199569</v>
      </c>
      <c r="L440" s="256">
        <f>SUM(L441+L442)</f>
        <v>3177354</v>
      </c>
      <c r="M440" s="318">
        <f t="shared" si="25"/>
        <v>99.305687734816786</v>
      </c>
      <c r="N440" s="57"/>
    </row>
    <row r="441" spans="1:14" ht="128.25" customHeight="1" x14ac:dyDescent="0.25">
      <c r="A441" s="1"/>
      <c r="B441" s="137"/>
      <c r="C441" s="137"/>
      <c r="D441" s="137"/>
      <c r="E441" s="137"/>
      <c r="F441" s="138"/>
      <c r="G441" s="27" t="s">
        <v>3</v>
      </c>
      <c r="H441" s="27"/>
      <c r="I441" s="79"/>
      <c r="J441" s="263">
        <v>100</v>
      </c>
      <c r="K441" s="256">
        <v>2710665</v>
      </c>
      <c r="L441" s="256">
        <v>2688451</v>
      </c>
      <c r="M441" s="318">
        <f t="shared" si="25"/>
        <v>99.18049629887868</v>
      </c>
      <c r="N441" s="57"/>
    </row>
    <row r="442" spans="1:14" ht="47.25" x14ac:dyDescent="0.25">
      <c r="A442" s="1"/>
      <c r="B442" s="137"/>
      <c r="C442" s="137"/>
      <c r="D442" s="137"/>
      <c r="E442" s="137"/>
      <c r="F442" s="138"/>
      <c r="G442" s="27" t="s">
        <v>2</v>
      </c>
      <c r="H442" s="27"/>
      <c r="I442" s="79" t="s">
        <v>0</v>
      </c>
      <c r="J442" s="263">
        <v>200</v>
      </c>
      <c r="K442" s="256">
        <v>488904</v>
      </c>
      <c r="L442" s="256">
        <v>488903</v>
      </c>
      <c r="M442" s="318">
        <f t="shared" ref="M442:M485" si="27">L442/K442%</f>
        <v>99.999795460867574</v>
      </c>
      <c r="N442" s="57"/>
    </row>
    <row r="443" spans="1:14" ht="47.25" x14ac:dyDescent="0.25">
      <c r="A443" s="1"/>
      <c r="B443" s="362">
        <v>800</v>
      </c>
      <c r="C443" s="362"/>
      <c r="D443" s="362"/>
      <c r="E443" s="362"/>
      <c r="F443" s="363"/>
      <c r="G443" s="27" t="s">
        <v>59</v>
      </c>
      <c r="H443" s="27"/>
      <c r="I443" s="33" t="s">
        <v>171</v>
      </c>
      <c r="J443" s="263"/>
      <c r="K443" s="256">
        <f>SUM(K444)</f>
        <v>3937000</v>
      </c>
      <c r="L443" s="256">
        <f>SUM(L444)</f>
        <v>3907000</v>
      </c>
      <c r="M443" s="318">
        <f t="shared" si="27"/>
        <v>99.237998475996946</v>
      </c>
      <c r="N443" s="57"/>
    </row>
    <row r="444" spans="1:14" ht="63" x14ac:dyDescent="0.25">
      <c r="A444" s="1"/>
      <c r="B444" s="367" t="s">
        <v>13</v>
      </c>
      <c r="C444" s="367"/>
      <c r="D444" s="367"/>
      <c r="E444" s="367"/>
      <c r="F444" s="368"/>
      <c r="G444" s="27" t="s">
        <v>4</v>
      </c>
      <c r="H444" s="27"/>
      <c r="I444" s="79" t="s">
        <v>0</v>
      </c>
      <c r="J444" s="263">
        <v>600</v>
      </c>
      <c r="K444" s="256">
        <v>3937000</v>
      </c>
      <c r="L444" s="256">
        <v>3907000</v>
      </c>
      <c r="M444" s="318">
        <f t="shared" si="27"/>
        <v>99.237998475996946</v>
      </c>
      <c r="N444" s="57"/>
    </row>
    <row r="445" spans="1:14" ht="31.5" x14ac:dyDescent="0.25">
      <c r="A445" s="1"/>
      <c r="B445" s="362">
        <v>300</v>
      </c>
      <c r="C445" s="362"/>
      <c r="D445" s="362"/>
      <c r="E445" s="362"/>
      <c r="F445" s="363"/>
      <c r="G445" s="155" t="s">
        <v>60</v>
      </c>
      <c r="H445" s="25"/>
      <c r="I445" s="33" t="s">
        <v>172</v>
      </c>
      <c r="J445" s="263"/>
      <c r="K445" s="256">
        <f>SUM(K446+K447+K448)</f>
        <v>13067000</v>
      </c>
      <c r="L445" s="256">
        <f>SUM(L446+L447+L448)</f>
        <v>12977000</v>
      </c>
      <c r="M445" s="322">
        <f t="shared" si="27"/>
        <v>99.311242060151528</v>
      </c>
      <c r="N445" s="57"/>
    </row>
    <row r="446" spans="1:14" ht="126.75" customHeight="1" x14ac:dyDescent="0.25">
      <c r="A446" s="1"/>
      <c r="B446" s="19"/>
      <c r="C446" s="19"/>
      <c r="D446" s="19"/>
      <c r="E446" s="19"/>
      <c r="F446" s="20"/>
      <c r="G446" s="27" t="s">
        <v>3</v>
      </c>
      <c r="H446" s="27"/>
      <c r="I446" s="79" t="s">
        <v>0</v>
      </c>
      <c r="J446" s="263">
        <v>100</v>
      </c>
      <c r="K446" s="256">
        <v>28179</v>
      </c>
      <c r="L446" s="256">
        <v>28179</v>
      </c>
      <c r="M446" s="318">
        <f t="shared" si="27"/>
        <v>99.999999999999986</v>
      </c>
      <c r="N446" s="57"/>
    </row>
    <row r="447" spans="1:14" ht="31.5" x14ac:dyDescent="0.25">
      <c r="A447" s="1"/>
      <c r="B447" s="244"/>
      <c r="C447" s="244"/>
      <c r="D447" s="244"/>
      <c r="E447" s="244"/>
      <c r="F447" s="245"/>
      <c r="G447" s="27" t="s">
        <v>5</v>
      </c>
      <c r="H447" s="27"/>
      <c r="I447" s="79" t="s">
        <v>0</v>
      </c>
      <c r="J447" s="263">
        <v>300</v>
      </c>
      <c r="K447" s="256">
        <v>47443</v>
      </c>
      <c r="L447" s="256">
        <v>47443</v>
      </c>
      <c r="M447" s="318">
        <f t="shared" si="27"/>
        <v>100</v>
      </c>
      <c r="N447" s="57"/>
    </row>
    <row r="448" spans="1:14" ht="63" x14ac:dyDescent="0.25">
      <c r="A448" s="1"/>
      <c r="B448" s="11"/>
      <c r="C448" s="11"/>
      <c r="D448" s="11"/>
      <c r="E448" s="11"/>
      <c r="F448" s="12"/>
      <c r="G448" s="27" t="s">
        <v>4</v>
      </c>
      <c r="H448" s="27"/>
      <c r="I448" s="79" t="s">
        <v>0</v>
      </c>
      <c r="J448" s="263">
        <v>600</v>
      </c>
      <c r="K448" s="256">
        <v>12991378</v>
      </c>
      <c r="L448" s="256">
        <v>12901378</v>
      </c>
      <c r="M448" s="318">
        <f t="shared" si="27"/>
        <v>99.307232843198008</v>
      </c>
      <c r="N448" s="57"/>
    </row>
    <row r="449" spans="1:14" ht="47.25" x14ac:dyDescent="0.25">
      <c r="A449" s="1"/>
      <c r="B449" s="244"/>
      <c r="C449" s="244"/>
      <c r="D449" s="244"/>
      <c r="E449" s="244"/>
      <c r="F449" s="245"/>
      <c r="G449" s="27" t="s">
        <v>412</v>
      </c>
      <c r="H449" s="27"/>
      <c r="I449" s="17" t="s">
        <v>413</v>
      </c>
      <c r="J449" s="263"/>
      <c r="K449" s="256">
        <f>SUM(K450)</f>
        <v>7026600</v>
      </c>
      <c r="L449" s="256">
        <f>SUM(L450)</f>
        <v>7026600</v>
      </c>
      <c r="M449" s="318">
        <f t="shared" si="27"/>
        <v>100</v>
      </c>
      <c r="N449" s="57"/>
    </row>
    <row r="450" spans="1:14" ht="63" x14ac:dyDescent="0.25">
      <c r="A450" s="1"/>
      <c r="B450" s="244"/>
      <c r="C450" s="244"/>
      <c r="D450" s="244"/>
      <c r="E450" s="244"/>
      <c r="F450" s="245"/>
      <c r="G450" s="27" t="s">
        <v>4</v>
      </c>
      <c r="H450" s="27"/>
      <c r="I450" s="17" t="s">
        <v>0</v>
      </c>
      <c r="J450" s="263">
        <v>600</v>
      </c>
      <c r="K450" s="256">
        <v>7026600</v>
      </c>
      <c r="L450" s="256">
        <v>7026600</v>
      </c>
      <c r="M450" s="319">
        <f t="shared" si="27"/>
        <v>100</v>
      </c>
      <c r="N450" s="57"/>
    </row>
    <row r="451" spans="1:14" ht="78.75" customHeight="1" x14ac:dyDescent="0.25">
      <c r="A451" s="1"/>
      <c r="B451" s="250"/>
      <c r="C451" s="250"/>
      <c r="D451" s="250"/>
      <c r="E451" s="250"/>
      <c r="F451" s="251"/>
      <c r="G451" s="27" t="s">
        <v>410</v>
      </c>
      <c r="H451" s="27"/>
      <c r="I451" s="104" t="s">
        <v>422</v>
      </c>
      <c r="J451" s="263"/>
      <c r="K451" s="256">
        <f>SUM(K452)</f>
        <v>13400</v>
      </c>
      <c r="L451" s="256">
        <f>SUM(L452)</f>
        <v>13400</v>
      </c>
      <c r="M451" s="322">
        <f t="shared" si="27"/>
        <v>100</v>
      </c>
      <c r="N451" s="57"/>
    </row>
    <row r="452" spans="1:14" ht="63" x14ac:dyDescent="0.25">
      <c r="A452" s="1"/>
      <c r="B452" s="250"/>
      <c r="C452" s="250"/>
      <c r="D452" s="250"/>
      <c r="E452" s="250"/>
      <c r="F452" s="251"/>
      <c r="G452" s="27" t="s">
        <v>4</v>
      </c>
      <c r="H452" s="27"/>
      <c r="I452" s="17" t="s">
        <v>0</v>
      </c>
      <c r="J452" s="263">
        <v>600</v>
      </c>
      <c r="K452" s="256">
        <v>13400</v>
      </c>
      <c r="L452" s="256">
        <v>13400</v>
      </c>
      <c r="M452" s="318">
        <f t="shared" si="27"/>
        <v>100</v>
      </c>
      <c r="N452" s="57"/>
    </row>
    <row r="453" spans="1:14" ht="81" customHeight="1" x14ac:dyDescent="0.25">
      <c r="A453" s="1"/>
      <c r="B453" s="244"/>
      <c r="C453" s="244"/>
      <c r="D453" s="244"/>
      <c r="E453" s="244"/>
      <c r="F453" s="245"/>
      <c r="G453" s="27" t="s">
        <v>410</v>
      </c>
      <c r="H453" s="27"/>
      <c r="I453" s="17" t="s">
        <v>414</v>
      </c>
      <c r="J453" s="263"/>
      <c r="K453" s="256">
        <f>SUM(K454)</f>
        <v>254600</v>
      </c>
      <c r="L453" s="256">
        <f>SUM(L454)</f>
        <v>254600</v>
      </c>
      <c r="M453" s="318">
        <f t="shared" si="27"/>
        <v>100</v>
      </c>
      <c r="N453" s="57"/>
    </row>
    <row r="454" spans="1:14" ht="63" x14ac:dyDescent="0.25">
      <c r="A454" s="1"/>
      <c r="B454" s="244"/>
      <c r="C454" s="244"/>
      <c r="D454" s="244"/>
      <c r="E454" s="244"/>
      <c r="F454" s="245"/>
      <c r="G454" s="27" t="s">
        <v>4</v>
      </c>
      <c r="H454" s="27"/>
      <c r="I454" s="17" t="s">
        <v>0</v>
      </c>
      <c r="J454" s="263">
        <v>600</v>
      </c>
      <c r="K454" s="256">
        <v>254600</v>
      </c>
      <c r="L454" s="256">
        <v>254600</v>
      </c>
      <c r="M454" s="318">
        <f t="shared" si="27"/>
        <v>100</v>
      </c>
      <c r="N454" s="57"/>
    </row>
    <row r="455" spans="1:14" ht="63" x14ac:dyDescent="0.25">
      <c r="A455" s="1"/>
      <c r="B455" s="193"/>
      <c r="C455" s="193"/>
      <c r="D455" s="193"/>
      <c r="E455" s="193"/>
      <c r="F455" s="194"/>
      <c r="G455" s="25" t="s">
        <v>348</v>
      </c>
      <c r="H455" s="27"/>
      <c r="I455" s="17" t="s">
        <v>388</v>
      </c>
      <c r="J455" s="261"/>
      <c r="K455" s="256">
        <f>K456</f>
        <v>7950793</v>
      </c>
      <c r="L455" s="256">
        <f>L456</f>
        <v>7950793</v>
      </c>
      <c r="M455" s="318">
        <f t="shared" si="27"/>
        <v>100.00000000000001</v>
      </c>
      <c r="N455" s="57"/>
    </row>
    <row r="456" spans="1:14" ht="63" x14ac:dyDescent="0.25">
      <c r="A456" s="1"/>
      <c r="B456" s="193"/>
      <c r="C456" s="193"/>
      <c r="D456" s="193"/>
      <c r="E456" s="193"/>
      <c r="F456" s="194"/>
      <c r="G456" s="27" t="s">
        <v>4</v>
      </c>
      <c r="H456" s="27"/>
      <c r="I456" s="17" t="s">
        <v>0</v>
      </c>
      <c r="J456" s="263">
        <v>600</v>
      </c>
      <c r="K456" s="256">
        <v>7950793</v>
      </c>
      <c r="L456" s="256">
        <v>7950793</v>
      </c>
      <c r="M456" s="318">
        <f t="shared" si="27"/>
        <v>100.00000000000001</v>
      </c>
      <c r="N456" s="57"/>
    </row>
    <row r="457" spans="1:14" ht="47.25" x14ac:dyDescent="0.25">
      <c r="A457" s="1"/>
      <c r="B457" s="244"/>
      <c r="C457" s="244"/>
      <c r="D457" s="244"/>
      <c r="E457" s="244"/>
      <c r="F457" s="245"/>
      <c r="G457" s="31" t="s">
        <v>415</v>
      </c>
      <c r="H457" s="27"/>
      <c r="I457" s="274" t="s">
        <v>417</v>
      </c>
      <c r="J457" s="261"/>
      <c r="K457" s="258">
        <f>SUM(K458)</f>
        <v>418230</v>
      </c>
      <c r="L457" s="258">
        <f>SUM(L458)</f>
        <v>418230</v>
      </c>
      <c r="M457" s="321">
        <f t="shared" si="27"/>
        <v>100</v>
      </c>
      <c r="N457" s="57"/>
    </row>
    <row r="458" spans="1:14" ht="47.25" x14ac:dyDescent="0.25">
      <c r="A458" s="1"/>
      <c r="B458" s="244"/>
      <c r="C458" s="244"/>
      <c r="D458" s="244"/>
      <c r="E458" s="244"/>
      <c r="F458" s="245"/>
      <c r="G458" s="27" t="s">
        <v>416</v>
      </c>
      <c r="H458" s="27"/>
      <c r="I458" s="266" t="s">
        <v>418</v>
      </c>
      <c r="J458" s="263"/>
      <c r="K458" s="256">
        <f>SUM(K461+K459+K460)</f>
        <v>418230</v>
      </c>
      <c r="L458" s="256">
        <f>SUM(L461+L459+L460)</f>
        <v>418230</v>
      </c>
      <c r="M458" s="323">
        <f t="shared" si="27"/>
        <v>100</v>
      </c>
      <c r="N458" s="57"/>
    </row>
    <row r="459" spans="1:14" ht="47.25" x14ac:dyDescent="0.25">
      <c r="A459" s="1"/>
      <c r="B459" s="254"/>
      <c r="C459" s="254"/>
      <c r="D459" s="254"/>
      <c r="E459" s="254"/>
      <c r="F459" s="255"/>
      <c r="G459" s="26" t="s">
        <v>2</v>
      </c>
      <c r="H459" s="32"/>
      <c r="I459" s="298"/>
      <c r="J459" s="263">
        <v>200</v>
      </c>
      <c r="K459" s="256">
        <v>48550</v>
      </c>
      <c r="L459" s="256">
        <v>48550</v>
      </c>
      <c r="M459" s="317">
        <f t="shared" si="27"/>
        <v>100</v>
      </c>
      <c r="N459" s="57"/>
    </row>
    <row r="460" spans="1:14" ht="31.5" x14ac:dyDescent="0.25">
      <c r="A460" s="1"/>
      <c r="B460" s="293"/>
      <c r="C460" s="293"/>
      <c r="D460" s="293"/>
      <c r="E460" s="293"/>
      <c r="F460" s="294"/>
      <c r="G460" s="27" t="s">
        <v>5</v>
      </c>
      <c r="H460" s="32"/>
      <c r="I460" s="262"/>
      <c r="J460" s="263">
        <v>300</v>
      </c>
      <c r="K460" s="256">
        <v>83680</v>
      </c>
      <c r="L460" s="256">
        <v>83680</v>
      </c>
      <c r="M460" s="317">
        <f t="shared" si="27"/>
        <v>100</v>
      </c>
      <c r="N460" s="57"/>
    </row>
    <row r="461" spans="1:14" ht="63" x14ac:dyDescent="0.25">
      <c r="A461" s="1"/>
      <c r="B461" s="244"/>
      <c r="C461" s="244"/>
      <c r="D461" s="244"/>
      <c r="E461" s="244"/>
      <c r="F461" s="245"/>
      <c r="G461" s="27" t="s">
        <v>4</v>
      </c>
      <c r="H461" s="27"/>
      <c r="I461" s="266" t="s">
        <v>0</v>
      </c>
      <c r="J461" s="263">
        <v>600</v>
      </c>
      <c r="K461" s="256">
        <v>286000</v>
      </c>
      <c r="L461" s="256">
        <v>286000</v>
      </c>
      <c r="M461" s="317">
        <f t="shared" si="27"/>
        <v>100</v>
      </c>
      <c r="N461" s="57"/>
    </row>
    <row r="462" spans="1:14" ht="63" x14ac:dyDescent="0.25">
      <c r="A462" s="1"/>
      <c r="B462" s="367" t="s">
        <v>12</v>
      </c>
      <c r="C462" s="367"/>
      <c r="D462" s="367"/>
      <c r="E462" s="367"/>
      <c r="F462" s="368"/>
      <c r="G462" s="151" t="s">
        <v>288</v>
      </c>
      <c r="H462" s="32"/>
      <c r="I462" s="117" t="s">
        <v>173</v>
      </c>
      <c r="J462" s="261" t="s">
        <v>0</v>
      </c>
      <c r="K462" s="258">
        <f>SUM(K463+K466)</f>
        <v>1108940</v>
      </c>
      <c r="L462" s="258">
        <f>SUM(L463+L466)</f>
        <v>1101440</v>
      </c>
      <c r="M462" s="316">
        <f t="shared" si="27"/>
        <v>99.323678467725941</v>
      </c>
      <c r="N462" s="56"/>
    </row>
    <row r="463" spans="1:14" ht="126" x14ac:dyDescent="0.25">
      <c r="A463" s="1"/>
      <c r="B463" s="141"/>
      <c r="C463" s="141"/>
      <c r="D463" s="141"/>
      <c r="E463" s="141"/>
      <c r="F463" s="142"/>
      <c r="G463" s="151" t="s">
        <v>300</v>
      </c>
      <c r="H463" s="144"/>
      <c r="I463" s="145" t="s">
        <v>301</v>
      </c>
      <c r="J463" s="261"/>
      <c r="K463" s="258">
        <f>SUM(K464)</f>
        <v>938940</v>
      </c>
      <c r="L463" s="258">
        <f>SUM(L464)</f>
        <v>933107</v>
      </c>
      <c r="M463" s="316">
        <f t="shared" si="27"/>
        <v>99.378767546382093</v>
      </c>
      <c r="N463" s="57"/>
    </row>
    <row r="464" spans="1:14" ht="78.75" x14ac:dyDescent="0.25">
      <c r="A464" s="1"/>
      <c r="B464" s="141"/>
      <c r="C464" s="141"/>
      <c r="D464" s="141"/>
      <c r="E464" s="141"/>
      <c r="F464" s="142"/>
      <c r="G464" s="26" t="s">
        <v>61</v>
      </c>
      <c r="H464" s="144"/>
      <c r="I464" s="146" t="s">
        <v>260</v>
      </c>
      <c r="J464" s="263"/>
      <c r="K464" s="256">
        <f>SUM(K465)</f>
        <v>938940</v>
      </c>
      <c r="L464" s="256">
        <f>SUM(L465)</f>
        <v>933107</v>
      </c>
      <c r="M464" s="318">
        <f t="shared" si="27"/>
        <v>99.378767546382093</v>
      </c>
      <c r="N464" s="57"/>
    </row>
    <row r="465" spans="1:14" ht="63" x14ac:dyDescent="0.25">
      <c r="A465" s="1"/>
      <c r="B465" s="141"/>
      <c r="C465" s="141"/>
      <c r="D465" s="141"/>
      <c r="E465" s="141"/>
      <c r="F465" s="142"/>
      <c r="G465" s="27" t="s">
        <v>4</v>
      </c>
      <c r="H465" s="144"/>
      <c r="I465" s="79" t="s">
        <v>0</v>
      </c>
      <c r="J465" s="263">
        <v>600</v>
      </c>
      <c r="K465" s="256">
        <v>938940</v>
      </c>
      <c r="L465" s="256">
        <v>933107</v>
      </c>
      <c r="M465" s="318">
        <f t="shared" si="27"/>
        <v>99.378767546382093</v>
      </c>
      <c r="N465" s="57"/>
    </row>
    <row r="466" spans="1:14" ht="189" x14ac:dyDescent="0.25">
      <c r="A466" s="1"/>
      <c r="B466" s="202"/>
      <c r="C466" s="202"/>
      <c r="D466" s="202"/>
      <c r="E466" s="202"/>
      <c r="F466" s="203"/>
      <c r="G466" s="27" t="s">
        <v>351</v>
      </c>
      <c r="H466" s="144"/>
      <c r="I466" s="358" t="s">
        <v>352</v>
      </c>
      <c r="J466" s="261"/>
      <c r="K466" s="258">
        <f>SUM(K467)</f>
        <v>170000</v>
      </c>
      <c r="L466" s="258">
        <f>SUM(L467)</f>
        <v>168333</v>
      </c>
      <c r="M466" s="321">
        <f t="shared" si="27"/>
        <v>99.019411764705879</v>
      </c>
      <c r="N466" s="57"/>
    </row>
    <row r="467" spans="1:14" ht="78.75" x14ac:dyDescent="0.25">
      <c r="A467" s="1"/>
      <c r="B467" s="202"/>
      <c r="C467" s="202"/>
      <c r="D467" s="202"/>
      <c r="E467" s="202"/>
      <c r="F467" s="203"/>
      <c r="G467" s="27" t="s">
        <v>61</v>
      </c>
      <c r="H467" s="144"/>
      <c r="I467" s="209" t="s">
        <v>353</v>
      </c>
      <c r="J467" s="263"/>
      <c r="K467" s="256">
        <f>SUM(K468)</f>
        <v>170000</v>
      </c>
      <c r="L467" s="256">
        <f>SUM(L468)</f>
        <v>168333</v>
      </c>
      <c r="M467" s="318">
        <f t="shared" si="27"/>
        <v>99.019411764705879</v>
      </c>
      <c r="N467" s="57"/>
    </row>
    <row r="468" spans="1:14" ht="63" x14ac:dyDescent="0.25">
      <c r="A468" s="1"/>
      <c r="B468" s="202"/>
      <c r="C468" s="202"/>
      <c r="D468" s="202"/>
      <c r="E468" s="202"/>
      <c r="F468" s="203"/>
      <c r="G468" s="27" t="s">
        <v>4</v>
      </c>
      <c r="H468" s="144"/>
      <c r="I468" s="146"/>
      <c r="J468" s="263">
        <v>600</v>
      </c>
      <c r="K468" s="256">
        <v>170000</v>
      </c>
      <c r="L468" s="256">
        <v>168333</v>
      </c>
      <c r="M468" s="318">
        <f t="shared" si="27"/>
        <v>99.019411764705879</v>
      </c>
      <c r="N468" s="57"/>
    </row>
    <row r="469" spans="1:14" ht="78.75" x14ac:dyDescent="0.25">
      <c r="A469" s="1"/>
      <c r="B469" s="71"/>
      <c r="C469" s="71"/>
      <c r="D469" s="71"/>
      <c r="E469" s="71"/>
      <c r="F469" s="72"/>
      <c r="G469" s="154" t="s">
        <v>62</v>
      </c>
      <c r="H469" s="60"/>
      <c r="I469" s="37" t="s">
        <v>174</v>
      </c>
      <c r="J469" s="256"/>
      <c r="K469" s="276">
        <f t="shared" ref="K469:L469" si="28">SUM(K470)</f>
        <v>950000</v>
      </c>
      <c r="L469" s="276">
        <f t="shared" si="28"/>
        <v>950000</v>
      </c>
      <c r="M469" s="320">
        <f t="shared" si="27"/>
        <v>100</v>
      </c>
      <c r="N469" s="57"/>
    </row>
    <row r="470" spans="1:14" ht="78.75" x14ac:dyDescent="0.25">
      <c r="A470" s="1"/>
      <c r="B470" s="71"/>
      <c r="C470" s="71"/>
      <c r="D470" s="71"/>
      <c r="E470" s="71"/>
      <c r="F470" s="72"/>
      <c r="G470" s="160" t="s">
        <v>289</v>
      </c>
      <c r="H470" s="32"/>
      <c r="I470" s="82" t="s">
        <v>175</v>
      </c>
      <c r="J470" s="261" t="s">
        <v>0</v>
      </c>
      <c r="K470" s="258">
        <f>SUM(K471+K476)</f>
        <v>950000</v>
      </c>
      <c r="L470" s="258">
        <f>SUM(L471+L476)</f>
        <v>950000</v>
      </c>
      <c r="M470" s="316">
        <f t="shared" si="27"/>
        <v>100</v>
      </c>
      <c r="N470" s="57"/>
    </row>
    <row r="471" spans="1:14" ht="47.25" x14ac:dyDescent="0.25">
      <c r="A471" s="1"/>
      <c r="B471" s="231"/>
      <c r="C471" s="231"/>
      <c r="D471" s="231"/>
      <c r="E471" s="231"/>
      <c r="F471" s="232"/>
      <c r="G471" s="151" t="s">
        <v>176</v>
      </c>
      <c r="H471" s="32"/>
      <c r="I471" s="92" t="s">
        <v>177</v>
      </c>
      <c r="J471" s="261"/>
      <c r="K471" s="257">
        <f>SUM(K472)</f>
        <v>935000</v>
      </c>
      <c r="L471" s="257">
        <f>SUM(L472)</f>
        <v>935000</v>
      </c>
      <c r="M471" s="316">
        <f t="shared" si="27"/>
        <v>100</v>
      </c>
      <c r="N471" s="57"/>
    </row>
    <row r="472" spans="1:14" ht="31.5" x14ac:dyDescent="0.25">
      <c r="A472" s="1"/>
      <c r="B472" s="231"/>
      <c r="C472" s="231"/>
      <c r="D472" s="231"/>
      <c r="E472" s="231"/>
      <c r="F472" s="232"/>
      <c r="G472" s="155" t="s">
        <v>179</v>
      </c>
      <c r="H472" s="25"/>
      <c r="I472" s="93" t="s">
        <v>178</v>
      </c>
      <c r="J472" s="335"/>
      <c r="K472" s="256">
        <f>SUM(K473:K475)</f>
        <v>935000</v>
      </c>
      <c r="L472" s="256">
        <f>SUM(L473:L475)</f>
        <v>935000</v>
      </c>
      <c r="M472" s="318">
        <f t="shared" si="27"/>
        <v>100</v>
      </c>
      <c r="N472" s="57"/>
    </row>
    <row r="473" spans="1:14" ht="127.5" customHeight="1" x14ac:dyDescent="0.25">
      <c r="A473" s="1"/>
      <c r="B473" s="299"/>
      <c r="C473" s="299"/>
      <c r="D473" s="299"/>
      <c r="E473" s="299"/>
      <c r="F473" s="300"/>
      <c r="G473" s="27" t="s">
        <v>3</v>
      </c>
      <c r="H473" s="25"/>
      <c r="I473" s="93"/>
      <c r="J473" s="263">
        <v>100</v>
      </c>
      <c r="K473" s="259">
        <v>97850</v>
      </c>
      <c r="L473" s="259">
        <v>97850</v>
      </c>
      <c r="M473" s="318">
        <f t="shared" si="27"/>
        <v>100</v>
      </c>
      <c r="N473" s="57"/>
    </row>
    <row r="474" spans="1:14" ht="47.25" x14ac:dyDescent="0.25">
      <c r="A474" s="1"/>
      <c r="B474" s="272"/>
      <c r="C474" s="272"/>
      <c r="D474" s="272"/>
      <c r="E474" s="272"/>
      <c r="F474" s="273"/>
      <c r="G474" s="26" t="s">
        <v>2</v>
      </c>
      <c r="H474" s="27"/>
      <c r="I474" s="79" t="s">
        <v>0</v>
      </c>
      <c r="J474" s="263">
        <v>200</v>
      </c>
      <c r="K474" s="256">
        <v>773750</v>
      </c>
      <c r="L474" s="256">
        <v>773750</v>
      </c>
      <c r="M474" s="318">
        <f t="shared" si="27"/>
        <v>100</v>
      </c>
      <c r="N474" s="57"/>
    </row>
    <row r="475" spans="1:14" ht="31.5" x14ac:dyDescent="0.25">
      <c r="A475" s="1"/>
      <c r="B475" s="231"/>
      <c r="C475" s="231"/>
      <c r="D475" s="231"/>
      <c r="E475" s="231"/>
      <c r="F475" s="232"/>
      <c r="G475" s="27" t="s">
        <v>5</v>
      </c>
      <c r="H475" s="32"/>
      <c r="I475" s="114"/>
      <c r="J475" s="263">
        <v>300</v>
      </c>
      <c r="K475" s="259">
        <v>63400</v>
      </c>
      <c r="L475" s="259">
        <v>63400</v>
      </c>
      <c r="M475" s="318">
        <f t="shared" si="27"/>
        <v>100</v>
      </c>
      <c r="N475" s="57"/>
    </row>
    <row r="476" spans="1:14" ht="50.25" customHeight="1" x14ac:dyDescent="0.25">
      <c r="A476" s="1"/>
      <c r="B476" s="299"/>
      <c r="C476" s="299"/>
      <c r="D476" s="299"/>
      <c r="E476" s="299"/>
      <c r="F476" s="300"/>
      <c r="G476" s="31" t="s">
        <v>479</v>
      </c>
      <c r="H476" s="32"/>
      <c r="I476" s="113" t="s">
        <v>480</v>
      </c>
      <c r="J476" s="308"/>
      <c r="K476" s="257">
        <f>SUM(K477)</f>
        <v>15000</v>
      </c>
      <c r="L476" s="257">
        <f>SUM(L477)</f>
        <v>15000</v>
      </c>
      <c r="M476" s="321">
        <f t="shared" si="27"/>
        <v>100</v>
      </c>
      <c r="N476" s="57"/>
    </row>
    <row r="477" spans="1:14" ht="95.25" customHeight="1" x14ac:dyDescent="0.25">
      <c r="A477" s="1"/>
      <c r="B477" s="277"/>
      <c r="C477" s="277"/>
      <c r="D477" s="277"/>
      <c r="E477" s="277"/>
      <c r="F477" s="278"/>
      <c r="G477" s="25" t="s">
        <v>393</v>
      </c>
      <c r="H477" s="32"/>
      <c r="I477" s="235" t="s">
        <v>394</v>
      </c>
      <c r="J477" s="335"/>
      <c r="K477" s="256">
        <f>SUM(K478+K479)</f>
        <v>15000</v>
      </c>
      <c r="L477" s="256">
        <f>SUM(L478+L479)</f>
        <v>15000</v>
      </c>
      <c r="M477" s="318">
        <f t="shared" si="27"/>
        <v>100</v>
      </c>
      <c r="N477" s="57"/>
    </row>
    <row r="478" spans="1:14" ht="128.25" customHeight="1" x14ac:dyDescent="0.25">
      <c r="A478" s="1"/>
      <c r="B478" s="277"/>
      <c r="C478" s="277"/>
      <c r="D478" s="277"/>
      <c r="E478" s="277"/>
      <c r="F478" s="278"/>
      <c r="G478" s="27" t="s">
        <v>3</v>
      </c>
      <c r="H478" s="27"/>
      <c r="I478" s="79"/>
      <c r="J478" s="263">
        <v>100</v>
      </c>
      <c r="K478" s="259">
        <v>2000</v>
      </c>
      <c r="L478" s="259">
        <v>2000</v>
      </c>
      <c r="M478" s="318">
        <f t="shared" si="27"/>
        <v>100</v>
      </c>
      <c r="N478" s="57"/>
    </row>
    <row r="479" spans="1:14" ht="47.25" x14ac:dyDescent="0.25">
      <c r="A479" s="1"/>
      <c r="B479" s="277"/>
      <c r="C479" s="277"/>
      <c r="D479" s="277"/>
      <c r="E479" s="277"/>
      <c r="F479" s="278"/>
      <c r="G479" s="26" t="s">
        <v>2</v>
      </c>
      <c r="H479" s="32"/>
      <c r="I479" s="114"/>
      <c r="J479" s="263">
        <v>200</v>
      </c>
      <c r="K479" s="256">
        <v>13000</v>
      </c>
      <c r="L479" s="256">
        <v>13000</v>
      </c>
      <c r="M479" s="318">
        <f t="shared" si="27"/>
        <v>100</v>
      </c>
      <c r="N479" s="57"/>
    </row>
    <row r="480" spans="1:14" ht="15.75" x14ac:dyDescent="0.25">
      <c r="A480" s="1"/>
      <c r="B480" s="371" t="s">
        <v>11</v>
      </c>
      <c r="C480" s="371"/>
      <c r="D480" s="371"/>
      <c r="E480" s="371"/>
      <c r="F480" s="372"/>
      <c r="G480" s="36" t="s">
        <v>8</v>
      </c>
      <c r="H480" s="36"/>
      <c r="I480" s="94" t="s">
        <v>239</v>
      </c>
      <c r="J480" s="291" t="s">
        <v>0</v>
      </c>
      <c r="K480" s="276">
        <f>SUM(K481)</f>
        <v>2290463</v>
      </c>
      <c r="L480" s="276">
        <f>SUM(L481)</f>
        <v>2266984</v>
      </c>
      <c r="M480" s="359">
        <f t="shared" si="27"/>
        <v>98.974923410681598</v>
      </c>
      <c r="N480" s="55"/>
    </row>
    <row r="481" spans="1:14" ht="15.75" x14ac:dyDescent="0.25">
      <c r="A481" s="1"/>
      <c r="B481" s="364" t="s">
        <v>10</v>
      </c>
      <c r="C481" s="364"/>
      <c r="D481" s="364"/>
      <c r="E481" s="364"/>
      <c r="F481" s="365"/>
      <c r="G481" s="155" t="s">
        <v>7</v>
      </c>
      <c r="H481" s="25"/>
      <c r="I481" s="33" t="s">
        <v>243</v>
      </c>
      <c r="J481" s="261"/>
      <c r="K481" s="256">
        <f>SUM(K482:K484)</f>
        <v>2290463</v>
      </c>
      <c r="L481" s="256">
        <f>SUM(L482:L484)</f>
        <v>2266984</v>
      </c>
      <c r="M481" s="318">
        <f t="shared" si="27"/>
        <v>98.974923410681598</v>
      </c>
      <c r="N481" s="57"/>
    </row>
    <row r="482" spans="1:14" ht="129.75" customHeight="1" x14ac:dyDescent="0.25">
      <c r="A482" s="1"/>
      <c r="B482" s="67"/>
      <c r="C482" s="67"/>
      <c r="D482" s="67"/>
      <c r="E482" s="67"/>
      <c r="F482" s="68"/>
      <c r="G482" s="26" t="s">
        <v>3</v>
      </c>
      <c r="H482" s="26"/>
      <c r="I482" s="79" t="s">
        <v>0</v>
      </c>
      <c r="J482" s="263">
        <v>100</v>
      </c>
      <c r="K482" s="256">
        <v>2198966</v>
      </c>
      <c r="L482" s="256">
        <v>2175894</v>
      </c>
      <c r="M482" s="318">
        <f t="shared" si="27"/>
        <v>98.950779593681759</v>
      </c>
      <c r="N482" s="57"/>
    </row>
    <row r="483" spans="1:14" ht="47.25" x14ac:dyDescent="0.25">
      <c r="A483" s="1"/>
      <c r="B483" s="360" t="s">
        <v>9</v>
      </c>
      <c r="C483" s="360"/>
      <c r="D483" s="360"/>
      <c r="E483" s="360"/>
      <c r="F483" s="361"/>
      <c r="G483" s="27" t="s">
        <v>2</v>
      </c>
      <c r="H483" s="27"/>
      <c r="I483" s="79" t="s">
        <v>0</v>
      </c>
      <c r="J483" s="263">
        <v>200</v>
      </c>
      <c r="K483" s="256">
        <v>89891</v>
      </c>
      <c r="L483" s="256">
        <v>89871</v>
      </c>
      <c r="M483" s="318">
        <f t="shared" si="27"/>
        <v>99.977750831562673</v>
      </c>
      <c r="N483" s="57"/>
    </row>
    <row r="484" spans="1:14" ht="15.75" x14ac:dyDescent="0.25">
      <c r="A484" s="1"/>
      <c r="B484" s="362">
        <v>200</v>
      </c>
      <c r="C484" s="362"/>
      <c r="D484" s="362"/>
      <c r="E484" s="362"/>
      <c r="F484" s="363"/>
      <c r="G484" s="27" t="s">
        <v>1</v>
      </c>
      <c r="H484" s="27"/>
      <c r="I484" s="79" t="s">
        <v>0</v>
      </c>
      <c r="J484" s="263">
        <v>800</v>
      </c>
      <c r="K484" s="256">
        <v>1606</v>
      </c>
      <c r="L484" s="256">
        <v>1219</v>
      </c>
      <c r="M484" s="318">
        <f t="shared" si="27"/>
        <v>75.902864259028647</v>
      </c>
      <c r="N484" s="57"/>
    </row>
    <row r="485" spans="1:14" ht="15.75" x14ac:dyDescent="0.25">
      <c r="A485" s="6"/>
      <c r="B485" s="7"/>
      <c r="C485" s="7"/>
      <c r="D485" s="7"/>
      <c r="E485" s="7"/>
      <c r="F485" s="8"/>
      <c r="G485" s="36" t="s">
        <v>40</v>
      </c>
      <c r="H485" s="36"/>
      <c r="I485" s="79" t="s">
        <v>0</v>
      </c>
      <c r="J485" s="263"/>
      <c r="K485" s="39">
        <f>SUM(K9+K89+K105+K208+K279+K309+K386)</f>
        <v>1023571630</v>
      </c>
      <c r="L485" s="39">
        <f>SUM(L9+L89+L105+L208+L279+L309+L386)</f>
        <v>1014002871</v>
      </c>
      <c r="M485" s="320">
        <f t="shared" si="27"/>
        <v>99.065159807135331</v>
      </c>
      <c r="N485" s="55"/>
    </row>
  </sheetData>
  <mergeCells count="56">
    <mergeCell ref="B484:F484"/>
    <mergeCell ref="B483:F483"/>
    <mergeCell ref="B435:F435"/>
    <mergeCell ref="B480:F480"/>
    <mergeCell ref="B436:F436"/>
    <mergeCell ref="B481:F481"/>
    <mergeCell ref="B444:F444"/>
    <mergeCell ref="B462:F462"/>
    <mergeCell ref="B443:F443"/>
    <mergeCell ref="B445:F445"/>
    <mergeCell ref="B339:F339"/>
    <mergeCell ref="B346:F346"/>
    <mergeCell ref="B359:F359"/>
    <mergeCell ref="B362:F362"/>
    <mergeCell ref="B357:F357"/>
    <mergeCell ref="B361:F361"/>
    <mergeCell ref="B342:F342"/>
    <mergeCell ref="B340:F340"/>
    <mergeCell ref="B343:F343"/>
    <mergeCell ref="B400:F400"/>
    <mergeCell ref="B402:F402"/>
    <mergeCell ref="B401:F401"/>
    <mergeCell ref="B398:F398"/>
    <mergeCell ref="B397:F397"/>
    <mergeCell ref="B337:F337"/>
    <mergeCell ref="B120:F120"/>
    <mergeCell ref="B322:F322"/>
    <mergeCell ref="B334:F334"/>
    <mergeCell ref="B332:F332"/>
    <mergeCell ref="B329:F329"/>
    <mergeCell ref="B331:F331"/>
    <mergeCell ref="B311:F311"/>
    <mergeCell ref="B328:F328"/>
    <mergeCell ref="B326:F326"/>
    <mergeCell ref="B324:F324"/>
    <mergeCell ref="B327:F327"/>
    <mergeCell ref="B325:F325"/>
    <mergeCell ref="B310:F310"/>
    <mergeCell ref="B124:F124"/>
    <mergeCell ref="B171:F171"/>
    <mergeCell ref="I1:M1"/>
    <mergeCell ref="I3:M3"/>
    <mergeCell ref="B5:M5"/>
    <mergeCell ref="B106:F106"/>
    <mergeCell ref="G2:M2"/>
    <mergeCell ref="B109:F109"/>
    <mergeCell ref="B117:F117"/>
    <mergeCell ref="B110:F110"/>
    <mergeCell ref="B107:F107"/>
    <mergeCell ref="B123:F123"/>
    <mergeCell ref="B111:F111"/>
    <mergeCell ref="B113:F113"/>
    <mergeCell ref="B114:F114"/>
    <mergeCell ref="B115:F115"/>
    <mergeCell ref="B116:F116"/>
    <mergeCell ref="B121:F12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2020-03-10T07:48:15Z</cp:lastPrinted>
  <dcterms:created xsi:type="dcterms:W3CDTF">2013-10-18T09:34:20Z</dcterms:created>
  <dcterms:modified xsi:type="dcterms:W3CDTF">2020-04-28T07:16:41Z</dcterms:modified>
</cp:coreProperties>
</file>