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285" windowWidth="14805" windowHeight="7830" activeTab="2"/>
  </bookViews>
  <sheets>
    <sheet name="Лист2" sheetId="2" r:id="rId1"/>
    <sheet name="Лист1" sheetId="3" r:id="rId2"/>
    <sheet name="Лист3" sheetId="4" r:id="rId3"/>
  </sheets>
  <calcPr calcId="145621"/>
</workbook>
</file>

<file path=xl/calcChain.xml><?xml version="1.0" encoding="utf-8"?>
<calcChain xmlns="http://schemas.openxmlformats.org/spreadsheetml/2006/main">
  <c r="C6" i="4"/>
  <c r="B6"/>
  <c r="G10" l="1"/>
  <c r="G9"/>
  <c r="G8"/>
  <c r="G7"/>
  <c r="F6"/>
  <c r="E6"/>
  <c r="E3" s="1"/>
  <c r="D6"/>
  <c r="D3" s="1"/>
  <c r="G5"/>
  <c r="F3"/>
  <c r="G10" i="3"/>
  <c r="G13" s="1"/>
  <c r="G9"/>
  <c r="G8"/>
  <c r="G7"/>
  <c r="F6"/>
  <c r="E6"/>
  <c r="D6"/>
  <c r="C6"/>
  <c r="B6"/>
  <c r="G6" s="1"/>
  <c r="G5"/>
  <c r="G4"/>
  <c r="F3"/>
  <c r="E3"/>
  <c r="D3"/>
  <c r="C3"/>
  <c r="B3"/>
  <c r="G3" s="1"/>
  <c r="G11" i="2"/>
  <c r="G4"/>
  <c r="F11"/>
  <c r="F14" s="1"/>
  <c r="E11"/>
  <c r="E14" s="1"/>
  <c r="D11"/>
  <c r="D14" s="1"/>
  <c r="C11"/>
  <c r="C14" s="1"/>
  <c r="B11"/>
  <c r="B14" s="1"/>
  <c r="F17"/>
  <c r="E17"/>
  <c r="D17"/>
  <c r="C17"/>
  <c r="G13" i="4" l="1"/>
  <c r="B13" s="1"/>
  <c r="G6"/>
  <c r="G11" s="1"/>
  <c r="F12" s="1"/>
  <c r="G3"/>
  <c r="E12" i="3"/>
  <c r="E15" s="1"/>
  <c r="G14"/>
  <c r="G12"/>
  <c r="G15" s="1"/>
  <c r="F12"/>
  <c r="C12"/>
  <c r="C15" s="1"/>
  <c r="G11"/>
  <c r="C13"/>
  <c r="C17" s="1"/>
  <c r="F13"/>
  <c r="F17" s="1"/>
  <c r="B13"/>
  <c r="E13"/>
  <c r="E17" s="1"/>
  <c r="D13"/>
  <c r="D17" s="1"/>
  <c r="B12"/>
  <c r="B15" s="1"/>
  <c r="G10" i="2"/>
  <c r="G9"/>
  <c r="G8"/>
  <c r="G7"/>
  <c r="F6"/>
  <c r="F3" s="1"/>
  <c r="F12" s="1"/>
  <c r="E6"/>
  <c r="E3" s="1"/>
  <c r="E12" s="1"/>
  <c r="D6"/>
  <c r="D3" s="1"/>
  <c r="D12" s="1"/>
  <c r="C6"/>
  <c r="B6"/>
  <c r="G5"/>
  <c r="B3"/>
  <c r="F13" i="4" l="1"/>
  <c r="D13"/>
  <c r="C13"/>
  <c r="E13"/>
  <c r="C12"/>
  <c r="G14"/>
  <c r="G12"/>
  <c r="G15" s="1"/>
  <c r="C11"/>
  <c r="F11"/>
  <c r="B11"/>
  <c r="B14" s="1"/>
  <c r="E11"/>
  <c r="D11"/>
  <c r="B12"/>
  <c r="B15" s="1"/>
  <c r="D12"/>
  <c r="D15" s="1"/>
  <c r="E12"/>
  <c r="F15" i="3"/>
  <c r="C11"/>
  <c r="C14" s="1"/>
  <c r="F11"/>
  <c r="F14" s="1"/>
  <c r="B11"/>
  <c r="B14" s="1"/>
  <c r="E11"/>
  <c r="E14" s="1"/>
  <c r="D11"/>
  <c r="D14" s="1"/>
  <c r="D12"/>
  <c r="D15" s="1"/>
  <c r="B12" i="2"/>
  <c r="G13"/>
  <c r="G6"/>
  <c r="C3"/>
  <c r="C12" s="1"/>
  <c r="E15" i="4" l="1"/>
  <c r="E14"/>
  <c r="F15"/>
  <c r="D14"/>
  <c r="C14"/>
  <c r="F14"/>
  <c r="C15"/>
  <c r="G3" i="2"/>
  <c r="G12" s="1"/>
  <c r="C13"/>
  <c r="D13"/>
  <c r="B13"/>
  <c r="E13"/>
  <c r="F13"/>
  <c r="G14" l="1"/>
  <c r="F15"/>
  <c r="D15"/>
  <c r="B15"/>
  <c r="C15"/>
  <c r="G15"/>
  <c r="E15"/>
</calcChain>
</file>

<file path=xl/sharedStrings.xml><?xml version="1.0" encoding="utf-8"?>
<sst xmlns="http://schemas.openxmlformats.org/spreadsheetml/2006/main" count="72" uniqueCount="34">
  <si>
    <t xml:space="preserve">Собственные доходы  </t>
  </si>
  <si>
    <t xml:space="preserve">Налоговые доходы </t>
  </si>
  <si>
    <t xml:space="preserve">Неналоговые доходы </t>
  </si>
  <si>
    <t>Численность жителей</t>
  </si>
  <si>
    <t>Всего расходов</t>
  </si>
  <si>
    <t>Уровень расчетной бюджетной обеспеченности -БО</t>
  </si>
  <si>
    <t xml:space="preserve">Уровень расчетной бюджетной обеспеченности -БО1 после распределения дотаций на выравнивание </t>
  </si>
  <si>
    <t xml:space="preserve">ГП Гаврилов-Ям </t>
  </si>
  <si>
    <t>Весикосельское СП</t>
  </si>
  <si>
    <t>З-Холмское СП</t>
  </si>
  <si>
    <t>Митинское СП</t>
  </si>
  <si>
    <t>Шопшинское СП</t>
  </si>
  <si>
    <t xml:space="preserve">ИНП </t>
  </si>
  <si>
    <t>ИБР</t>
  </si>
  <si>
    <t xml:space="preserve">Итого  доходов с учетом дотаций </t>
  </si>
  <si>
    <t>Дотация мз фонда финансовой поддержки ОБ</t>
  </si>
  <si>
    <t xml:space="preserve">Дотация из фонда финансовой поддержки МР </t>
  </si>
  <si>
    <t>Всего-2017 год</t>
  </si>
  <si>
    <t xml:space="preserve">  Расчет дотации на выравнивание бюджетной обеспеченности поселений  за счет фонда финансовой поддержки Гаврилов-Ямского муниципального района на 2017 год</t>
  </si>
  <si>
    <t>ИНП до выравнивания</t>
  </si>
  <si>
    <t>Кв+ 3*4,368= 13,1</t>
  </si>
  <si>
    <r>
      <t xml:space="preserve">Минимальный уровень бюджетной обеспеченности    </t>
    </r>
    <r>
      <rPr>
        <b/>
        <sz val="11"/>
        <color theme="1"/>
        <rFont val="Calibri"/>
        <family val="2"/>
        <charset val="204"/>
        <scheme val="minor"/>
      </rPr>
      <t xml:space="preserve"> 0,951 </t>
    </r>
  </si>
  <si>
    <t>Кв+ 2*4,368= 8,736</t>
  </si>
  <si>
    <r>
      <t xml:space="preserve">Минимальный уровень бюджетной обеспеченности    </t>
    </r>
    <r>
      <rPr>
        <b/>
        <sz val="11"/>
        <color theme="1"/>
        <rFont val="Calibri"/>
        <family val="2"/>
        <charset val="204"/>
        <scheme val="minor"/>
      </rPr>
      <t xml:space="preserve"> 0,9472 </t>
    </r>
  </si>
  <si>
    <r>
      <t xml:space="preserve">Коэфициент выравнивания финансовых возможностей поселений  наа 2017 год              </t>
    </r>
    <r>
      <rPr>
        <sz val="14"/>
        <color rgb="FFFF0000"/>
        <rFont val="Calibri"/>
        <family val="2"/>
        <charset val="204"/>
        <scheme val="minor"/>
      </rPr>
      <t xml:space="preserve"> </t>
    </r>
    <r>
      <rPr>
        <b/>
        <sz val="14"/>
        <color rgb="FFFF0000"/>
        <rFont val="Calibri"/>
        <family val="2"/>
        <charset val="204"/>
        <scheme val="minor"/>
      </rPr>
      <t xml:space="preserve"> 2</t>
    </r>
  </si>
  <si>
    <r>
      <t xml:space="preserve">Коэфициент выравнивания финансовых возможностей поселений  наа 2017 год          </t>
    </r>
    <r>
      <rPr>
        <sz val="11"/>
        <color rgb="FFFF0000"/>
        <rFont val="Calibri"/>
        <family val="2"/>
        <charset val="204"/>
        <scheme val="minor"/>
      </rPr>
      <t xml:space="preserve">     </t>
    </r>
    <r>
      <rPr>
        <b/>
        <sz val="11"/>
        <color rgb="FFFF0000"/>
        <rFont val="Calibri"/>
        <family val="2"/>
        <charset val="204"/>
        <scheme val="minor"/>
      </rPr>
      <t xml:space="preserve"> 3</t>
    </r>
  </si>
  <si>
    <t>ИНП  после выравнивания</t>
  </si>
  <si>
    <t xml:space="preserve">  Расчет дотации на выравнивание бюджетной обеспеченности поселений  за счет фонда финансовой поддержки Гаврилов-Ямского муниципального района на 2019 год</t>
  </si>
  <si>
    <r>
      <t xml:space="preserve">Коэфициент выравнивания финансовых возможностей поселений  на 2018 год              </t>
    </r>
    <r>
      <rPr>
        <sz val="14"/>
        <color rgb="FFFF0000"/>
        <rFont val="Calibri"/>
        <family val="2"/>
        <charset val="204"/>
        <scheme val="minor"/>
      </rPr>
      <t xml:space="preserve"> </t>
    </r>
    <r>
      <rPr>
        <b/>
        <sz val="14"/>
        <color rgb="FFFF0000"/>
        <rFont val="Calibri"/>
        <family val="2"/>
        <charset val="204"/>
        <scheme val="minor"/>
      </rPr>
      <t xml:space="preserve"> 0,84</t>
    </r>
  </si>
  <si>
    <r>
      <t xml:space="preserve">Минимальный уровень бюджетной обеспеченности    </t>
    </r>
    <r>
      <rPr>
        <b/>
        <sz val="11"/>
        <color theme="1"/>
        <rFont val="Calibri"/>
        <family val="2"/>
        <charset val="204"/>
        <scheme val="minor"/>
      </rPr>
      <t xml:space="preserve"> 0,900</t>
    </r>
  </si>
  <si>
    <t>4,72 /5=0,944 БО min</t>
  </si>
  <si>
    <t xml:space="preserve">0,944* 0,95(района) = 0,84 </t>
  </si>
  <si>
    <t>Кв = 0,84* 124560/117113 = 0,9</t>
  </si>
  <si>
    <t xml:space="preserve">Кв -критерий выравнивания 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</si>
</sst>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#,##0.000"/>
    <numFmt numFmtId="166" formatCode="0.00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1" xfId="0" applyFont="1" applyBorder="1" applyAlignment="1">
      <alignment vertical="top" wrapText="1"/>
    </xf>
    <xf numFmtId="0" fontId="0" fillId="0" borderId="1" xfId="0" applyBorder="1"/>
    <xf numFmtId="0" fontId="4" fillId="0" borderId="1" xfId="0" applyFont="1" applyBorder="1"/>
    <xf numFmtId="2" fontId="4" fillId="0" borderId="1" xfId="0" applyNumberFormat="1" applyFont="1" applyBorder="1"/>
    <xf numFmtId="165" fontId="4" fillId="0" borderId="1" xfId="0" applyNumberFormat="1" applyFont="1" applyBorder="1"/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wrapText="1"/>
    </xf>
    <xf numFmtId="0" fontId="0" fillId="0" borderId="6" xfId="0" applyBorder="1"/>
    <xf numFmtId="0" fontId="4" fillId="0" borderId="5" xfId="0" applyFont="1" applyBorder="1" applyAlignment="1">
      <alignment wrapText="1"/>
    </xf>
    <xf numFmtId="0" fontId="4" fillId="0" borderId="6" xfId="0" applyFont="1" applyBorder="1"/>
    <xf numFmtId="2" fontId="4" fillId="0" borderId="6" xfId="0" applyNumberFormat="1" applyFont="1" applyBorder="1"/>
    <xf numFmtId="0" fontId="2" fillId="0" borderId="9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2" borderId="5" xfId="0" applyFill="1" applyBorder="1" applyAlignment="1">
      <alignment wrapText="1"/>
    </xf>
    <xf numFmtId="0" fontId="6" fillId="0" borderId="5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0" fillId="0" borderId="10" xfId="0" applyBorder="1" applyAlignment="1">
      <alignment wrapText="1"/>
    </xf>
    <xf numFmtId="166" fontId="0" fillId="0" borderId="8" xfId="0" applyNumberFormat="1" applyBorder="1" applyAlignment="1"/>
    <xf numFmtId="164" fontId="0" fillId="0" borderId="8" xfId="0" applyNumberFormat="1" applyBorder="1" applyAlignment="1"/>
    <xf numFmtId="0" fontId="3" fillId="0" borderId="5" xfId="0" applyFont="1" applyBorder="1" applyAlignment="1">
      <alignment wrapText="1"/>
    </xf>
    <xf numFmtId="0" fontId="0" fillId="0" borderId="0" xfId="0" applyFont="1"/>
    <xf numFmtId="2" fontId="0" fillId="0" borderId="7" xfId="0" applyNumberFormat="1" applyBorder="1" applyAlignment="1"/>
    <xf numFmtId="166" fontId="0" fillId="0" borderId="7" xfId="0" applyNumberFormat="1" applyBorder="1" applyAlignment="1"/>
    <xf numFmtId="2" fontId="0" fillId="2" borderId="7" xfId="0" applyNumberFormat="1" applyFill="1" applyBorder="1" applyAlignment="1"/>
    <xf numFmtId="2" fontId="3" fillId="0" borderId="1" xfId="0" applyNumberFormat="1" applyFont="1" applyBorder="1"/>
    <xf numFmtId="0" fontId="2" fillId="0" borderId="11" xfId="0" applyFont="1" applyFill="1" applyBorder="1" applyAlignment="1">
      <alignment vertical="top" wrapText="1"/>
    </xf>
    <xf numFmtId="166" fontId="0" fillId="0" borderId="0" xfId="0" applyNumberFormat="1"/>
    <xf numFmtId="2" fontId="0" fillId="0" borderId="0" xfId="0" applyNumberFormat="1"/>
    <xf numFmtId="1" fontId="0" fillId="0" borderId="0" xfId="0" applyNumberFormat="1"/>
    <xf numFmtId="166" fontId="4" fillId="0" borderId="6" xfId="0" applyNumberFormat="1" applyFont="1" applyBorder="1"/>
    <xf numFmtId="164" fontId="0" fillId="0" borderId="7" xfId="0" applyNumberFormat="1" applyBorder="1" applyAlignment="1"/>
    <xf numFmtId="164" fontId="0" fillId="2" borderId="7" xfId="0" applyNumberFormat="1" applyFill="1" applyBorder="1" applyAlignment="1"/>
    <xf numFmtId="0" fontId="0" fillId="0" borderId="0" xfId="0" applyAlignment="1"/>
    <xf numFmtId="2" fontId="0" fillId="0" borderId="8" xfId="0" applyNumberFormat="1" applyBorder="1" applyAlignment="1"/>
    <xf numFmtId="166" fontId="3" fillId="2" borderId="6" xfId="0" applyNumberFormat="1" applyFont="1" applyFill="1" applyBorder="1"/>
    <xf numFmtId="0" fontId="0" fillId="2" borderId="0" xfId="0" applyFont="1" applyFill="1"/>
    <xf numFmtId="0" fontId="0" fillId="2" borderId="0" xfId="0" applyFill="1"/>
    <xf numFmtId="0" fontId="0" fillId="0" borderId="0" xfId="0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166" fontId="0" fillId="2" borderId="7" xfId="0" applyNumberFormat="1" applyFill="1" applyBorder="1" applyAlignment="1"/>
    <xf numFmtId="0" fontId="12" fillId="0" borderId="0" xfId="0" applyFont="1"/>
    <xf numFmtId="2" fontId="0" fillId="2" borderId="0" xfId="0" applyNumberFormat="1" applyFill="1"/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A21" sqref="A21"/>
    </sheetView>
  </sheetViews>
  <sheetFormatPr defaultRowHeight="15"/>
  <cols>
    <col min="1" max="1" width="35.85546875" customWidth="1"/>
    <col min="2" max="2" width="13.85546875" customWidth="1"/>
    <col min="3" max="3" width="15.140625" customWidth="1"/>
    <col min="4" max="4" width="14.28515625" customWidth="1"/>
    <col min="5" max="5" width="15.28515625" customWidth="1"/>
    <col min="6" max="6" width="12" customWidth="1"/>
    <col min="7" max="7" width="15.85546875" customWidth="1"/>
  </cols>
  <sheetData>
    <row r="1" spans="1:8" ht="62.25" customHeight="1" thickBot="1">
      <c r="A1" s="47" t="s">
        <v>18</v>
      </c>
      <c r="B1" s="47"/>
      <c r="C1" s="47"/>
      <c r="D1" s="47"/>
      <c r="E1" s="47"/>
      <c r="F1" s="47"/>
      <c r="G1" s="47"/>
    </row>
    <row r="2" spans="1:8" ht="22.5">
      <c r="A2" s="13"/>
      <c r="B2" s="6" t="s">
        <v>7</v>
      </c>
      <c r="C2" s="6" t="s">
        <v>8</v>
      </c>
      <c r="D2" s="6" t="s">
        <v>9</v>
      </c>
      <c r="E2" s="6" t="s">
        <v>10</v>
      </c>
      <c r="F2" s="6" t="s">
        <v>11</v>
      </c>
      <c r="G2" s="7" t="s">
        <v>17</v>
      </c>
      <c r="H2" s="28"/>
    </row>
    <row r="3" spans="1:8" ht="23.25" customHeight="1">
      <c r="A3" s="16" t="s">
        <v>14</v>
      </c>
      <c r="B3" s="17">
        <f>SUM(B4:B6)</f>
        <v>57942</v>
      </c>
      <c r="C3" s="17">
        <f>SUM(C4:C6)</f>
        <v>21548</v>
      </c>
      <c r="D3" s="17">
        <f>SUM(D4:D6)</f>
        <v>10780</v>
      </c>
      <c r="E3" s="17">
        <f>SUM(E4:E6)</f>
        <v>11777</v>
      </c>
      <c r="F3" s="17">
        <f>SUM(F4:F6)</f>
        <v>13867</v>
      </c>
      <c r="G3" s="18">
        <f>SUM(B3:F3)</f>
        <v>115914</v>
      </c>
    </row>
    <row r="4" spans="1:8" ht="32.25" customHeight="1">
      <c r="A4" s="8" t="s">
        <v>16</v>
      </c>
      <c r="B4" s="1"/>
      <c r="C4" s="1">
        <v>275</v>
      </c>
      <c r="D4" s="1">
        <v>138</v>
      </c>
      <c r="E4" s="1">
        <v>151</v>
      </c>
      <c r="F4" s="1">
        <v>177</v>
      </c>
      <c r="G4" s="9">
        <f t="shared" ref="G4:G10" si="0">SUM(B4:F4)</f>
        <v>741</v>
      </c>
    </row>
    <row r="5" spans="1:8" ht="29.25" customHeight="1">
      <c r="A5" s="8" t="s">
        <v>15</v>
      </c>
      <c r="B5" s="1">
        <v>20245</v>
      </c>
      <c r="C5" s="1">
        <v>13864</v>
      </c>
      <c r="D5" s="1">
        <v>4925</v>
      </c>
      <c r="E5" s="1">
        <v>8196</v>
      </c>
      <c r="F5" s="1">
        <v>7399</v>
      </c>
      <c r="G5" s="9">
        <f t="shared" si="0"/>
        <v>54629</v>
      </c>
    </row>
    <row r="6" spans="1:8" ht="27" customHeight="1">
      <c r="A6" s="15" t="s">
        <v>0</v>
      </c>
      <c r="B6" s="1">
        <f>SUM(B7:B8)</f>
        <v>37697</v>
      </c>
      <c r="C6" s="1">
        <f t="shared" ref="C6:F6" si="1">SUM(C7:C8)</f>
        <v>7409</v>
      </c>
      <c r="D6" s="1">
        <f t="shared" si="1"/>
        <v>5717</v>
      </c>
      <c r="E6" s="1">
        <f t="shared" si="1"/>
        <v>3430</v>
      </c>
      <c r="F6" s="1">
        <f t="shared" si="1"/>
        <v>6291</v>
      </c>
      <c r="G6" s="9">
        <f t="shared" si="0"/>
        <v>60544</v>
      </c>
    </row>
    <row r="7" spans="1:8" ht="22.5" customHeight="1">
      <c r="A7" s="8" t="s">
        <v>1</v>
      </c>
      <c r="B7" s="1">
        <v>37697</v>
      </c>
      <c r="C7" s="1">
        <v>7409</v>
      </c>
      <c r="D7" s="1">
        <v>5717</v>
      </c>
      <c r="E7" s="1">
        <v>3430</v>
      </c>
      <c r="F7" s="1">
        <v>6291</v>
      </c>
      <c r="G7" s="9">
        <f t="shared" si="0"/>
        <v>60544</v>
      </c>
    </row>
    <row r="8" spans="1:8" ht="13.5" customHeight="1">
      <c r="A8" s="8" t="s">
        <v>2</v>
      </c>
      <c r="B8" s="1"/>
      <c r="C8" s="1"/>
      <c r="D8" s="1"/>
      <c r="E8" s="1"/>
      <c r="F8" s="1"/>
      <c r="G8" s="9">
        <f t="shared" si="0"/>
        <v>0</v>
      </c>
    </row>
    <row r="9" spans="1:8" ht="18" customHeight="1">
      <c r="A9" s="8" t="s">
        <v>3</v>
      </c>
      <c r="B9" s="2">
        <v>17434</v>
      </c>
      <c r="C9" s="2">
        <v>3662</v>
      </c>
      <c r="D9" s="2">
        <v>1666</v>
      </c>
      <c r="E9" s="2">
        <v>1652</v>
      </c>
      <c r="F9" s="2">
        <v>2124</v>
      </c>
      <c r="G9" s="9">
        <f t="shared" si="0"/>
        <v>26538</v>
      </c>
    </row>
    <row r="10" spans="1:8" ht="18" customHeight="1">
      <c r="A10" s="10" t="s">
        <v>4</v>
      </c>
      <c r="B10" s="3">
        <v>53008</v>
      </c>
      <c r="C10" s="3">
        <v>22126</v>
      </c>
      <c r="D10" s="3">
        <v>11068</v>
      </c>
      <c r="E10" s="3">
        <v>12093</v>
      </c>
      <c r="F10" s="3">
        <v>14239</v>
      </c>
      <c r="G10" s="11">
        <f t="shared" si="0"/>
        <v>112534</v>
      </c>
    </row>
    <row r="11" spans="1:8" s="23" customFormat="1" ht="18" customHeight="1">
      <c r="A11" s="22" t="s">
        <v>19</v>
      </c>
      <c r="B11" s="5">
        <f>SUM(B5:B6)/B9/G11</f>
        <v>0.76579751106594762</v>
      </c>
      <c r="C11" s="27">
        <f>SUM(C5:C6)/C9/G11</f>
        <v>1.3385293871997834</v>
      </c>
      <c r="D11" s="27">
        <f>SUM(D5:D6)/D9/G11</f>
        <v>1.4718575091207069</v>
      </c>
      <c r="E11" s="27">
        <f>SUM(E5:E6)/E9/G11</f>
        <v>1.621577784795329</v>
      </c>
      <c r="F11" s="27">
        <f>SUM(F5:F6)/F9/G11</f>
        <v>1.4851367539894909</v>
      </c>
      <c r="G11" s="37">
        <f>SUM(G5:G6)/G9</f>
        <v>4.3399276509156683</v>
      </c>
      <c r="H11" s="38"/>
    </row>
    <row r="12" spans="1:8">
      <c r="A12" s="14" t="s">
        <v>12</v>
      </c>
      <c r="B12" s="5">
        <f>SUM(B3/B9/G11)</f>
        <v>0.76579751106594762</v>
      </c>
      <c r="C12" s="4">
        <f>SUM(C3/C9/G11)</f>
        <v>1.3558328038067473</v>
      </c>
      <c r="D12" s="4">
        <f>SUM(D3/D9/G11)</f>
        <v>1.4909438026988555</v>
      </c>
      <c r="E12" s="4">
        <f>SUM(E3/E9/G11)</f>
        <v>1.6426390479558395</v>
      </c>
      <c r="F12" s="4">
        <f>SUM(F3/F9/G11)</f>
        <v>1.5043383029636428</v>
      </c>
      <c r="G12" s="32">
        <f>SUM(G3/G9)</f>
        <v>4.3678498756500117</v>
      </c>
    </row>
    <row r="13" spans="1:8">
      <c r="A13" s="14" t="s">
        <v>13</v>
      </c>
      <c r="B13" s="4">
        <f>SUM(B10/B9/G13)</f>
        <v>0.71701593998928048</v>
      </c>
      <c r="C13" s="4">
        <f>SUM(C10/C9/G13)</f>
        <v>1.4248495244502934</v>
      </c>
      <c r="D13" s="4">
        <f>SUM(D10/D9/G13)</f>
        <v>1.5666738232784003</v>
      </c>
      <c r="E13" s="4">
        <f>SUM(E10/E9/G13)</f>
        <v>1.7262688885072386</v>
      </c>
      <c r="F13" s="4">
        <f>SUM(F10/F9/G13)</f>
        <v>1.5809182440179534</v>
      </c>
      <c r="G13" s="12">
        <f>SUM(G10/G9)</f>
        <v>4.2404853417740602</v>
      </c>
    </row>
    <row r="14" spans="1:8" ht="27.75" customHeight="1" thickBot="1">
      <c r="A14" s="8" t="s">
        <v>5</v>
      </c>
      <c r="B14" s="24">
        <f>SUM(B11/B13)</f>
        <v>1.0680341514825966</v>
      </c>
      <c r="C14" s="25">
        <f>SUM(C11/C13)</f>
        <v>0.93941806782452186</v>
      </c>
      <c r="D14" s="25">
        <f t="shared" ref="D14:F14" si="2">SUM(D11/D13)</f>
        <v>0.93947922487191238</v>
      </c>
      <c r="E14" s="25">
        <f t="shared" si="2"/>
        <v>0.93935411545159719</v>
      </c>
      <c r="F14" s="25">
        <f t="shared" si="2"/>
        <v>0.93941401436102667</v>
      </c>
      <c r="G14" s="20">
        <f>SUM(G3-G4)/G9/G13</f>
        <v>1.023450690457995</v>
      </c>
    </row>
    <row r="15" spans="1:8" ht="61.5" customHeight="1" thickBot="1">
      <c r="A15" s="19" t="s">
        <v>6</v>
      </c>
      <c r="B15" s="24">
        <f t="shared" ref="B15:G15" si="3">SUM(B12/B13)</f>
        <v>1.0680341514825966</v>
      </c>
      <c r="C15" s="33">
        <f t="shared" si="3"/>
        <v>0.95156209869237052</v>
      </c>
      <c r="D15" s="34">
        <f t="shared" si="3"/>
        <v>0.95166190980259491</v>
      </c>
      <c r="E15" s="33">
        <f t="shared" si="3"/>
        <v>0.95155456886921219</v>
      </c>
      <c r="F15" s="33">
        <f t="shared" si="3"/>
        <v>0.9515598347074038</v>
      </c>
      <c r="G15" s="21">
        <f t="shared" si="3"/>
        <v>1.0300353670890576</v>
      </c>
    </row>
    <row r="16" spans="1:8">
      <c r="C16" s="30">
        <v>12.16</v>
      </c>
      <c r="D16">
        <v>12.16</v>
      </c>
      <c r="E16">
        <v>12.16</v>
      </c>
      <c r="F16">
        <v>12.16</v>
      </c>
    </row>
    <row r="17" spans="1:7">
      <c r="B17" s="31"/>
      <c r="C17" s="31">
        <f t="shared" ref="C17:F17" si="4">SUM(4.34*C16*C13*C9)/1000</f>
        <v>275.36620935741371</v>
      </c>
      <c r="D17" s="31">
        <f t="shared" si="4"/>
        <v>137.74533151802655</v>
      </c>
      <c r="E17" s="31">
        <f t="shared" si="4"/>
        <v>150.50183357855937</v>
      </c>
      <c r="F17" s="31">
        <f t="shared" si="4"/>
        <v>177.2095930145627</v>
      </c>
    </row>
    <row r="18" spans="1:7">
      <c r="A18" s="48" t="s">
        <v>25</v>
      </c>
      <c r="B18" s="48"/>
      <c r="C18" s="48"/>
      <c r="D18" s="48"/>
      <c r="E18" s="48"/>
      <c r="F18" s="48"/>
      <c r="G18" s="48"/>
    </row>
    <row r="19" spans="1:7">
      <c r="A19" s="48" t="s">
        <v>21</v>
      </c>
      <c r="B19" s="48"/>
      <c r="C19" s="48"/>
    </row>
    <row r="21" spans="1:7">
      <c r="A21" t="s">
        <v>20</v>
      </c>
    </row>
  </sheetData>
  <mergeCells count="3">
    <mergeCell ref="A1:G1"/>
    <mergeCell ref="A18:G18"/>
    <mergeCell ref="A19:C1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sqref="A1:G21"/>
    </sheetView>
  </sheetViews>
  <sheetFormatPr defaultRowHeight="15"/>
  <cols>
    <col min="1" max="1" width="36.42578125" customWidth="1"/>
    <col min="2" max="3" width="13.28515625" customWidth="1"/>
    <col min="4" max="4" width="14" customWidth="1"/>
    <col min="5" max="5" width="15.7109375" customWidth="1"/>
    <col min="6" max="6" width="14.7109375" customWidth="1"/>
    <col min="7" max="7" width="14.5703125" customWidth="1"/>
  </cols>
  <sheetData>
    <row r="1" spans="1:7" ht="42.75" customHeight="1" thickBot="1">
      <c r="A1" s="47" t="s">
        <v>18</v>
      </c>
      <c r="B1" s="47"/>
      <c r="C1" s="47"/>
      <c r="D1" s="47"/>
      <c r="E1" s="47"/>
      <c r="F1" s="47"/>
      <c r="G1" s="47"/>
    </row>
    <row r="2" spans="1:7" ht="22.5">
      <c r="A2" s="13"/>
      <c r="B2" s="6" t="s">
        <v>7</v>
      </c>
      <c r="C2" s="6" t="s">
        <v>8</v>
      </c>
      <c r="D2" s="6" t="s">
        <v>9</v>
      </c>
      <c r="E2" s="6" t="s">
        <v>10</v>
      </c>
      <c r="F2" s="6" t="s">
        <v>11</v>
      </c>
      <c r="G2" s="7" t="s">
        <v>17</v>
      </c>
    </row>
    <row r="3" spans="1:7">
      <c r="A3" s="16" t="s">
        <v>14</v>
      </c>
      <c r="B3" s="17">
        <f>SUM(B4:B6)</f>
        <v>57942</v>
      </c>
      <c r="C3" s="17">
        <f>SUM(C4:C6)</f>
        <v>21450</v>
      </c>
      <c r="D3" s="17">
        <f>SUM(D4:D6)</f>
        <v>10730</v>
      </c>
      <c r="E3" s="17">
        <f>SUM(E4:E6)</f>
        <v>11723</v>
      </c>
      <c r="F3" s="17">
        <f>SUM(F4:F6)</f>
        <v>13804</v>
      </c>
      <c r="G3" s="18">
        <f>SUM(B3:F3)</f>
        <v>115649</v>
      </c>
    </row>
    <row r="4" spans="1:7" ht="30">
      <c r="A4" s="8" t="s">
        <v>16</v>
      </c>
      <c r="B4" s="1"/>
      <c r="C4" s="1">
        <v>177</v>
      </c>
      <c r="D4" s="1">
        <v>88</v>
      </c>
      <c r="E4" s="1">
        <v>97</v>
      </c>
      <c r="F4" s="1">
        <v>114</v>
      </c>
      <c r="G4" s="9">
        <f t="shared" ref="G4:G10" si="0">SUM(B4:F4)</f>
        <v>476</v>
      </c>
    </row>
    <row r="5" spans="1:7" ht="30">
      <c r="A5" s="8" t="s">
        <v>15</v>
      </c>
      <c r="B5" s="1">
        <v>20245</v>
      </c>
      <c r="C5" s="1">
        <v>13864</v>
      </c>
      <c r="D5" s="1">
        <v>4925</v>
      </c>
      <c r="E5" s="1">
        <v>8196</v>
      </c>
      <c r="F5" s="1">
        <v>7399</v>
      </c>
      <c r="G5" s="9">
        <f t="shared" si="0"/>
        <v>54629</v>
      </c>
    </row>
    <row r="6" spans="1:7">
      <c r="A6" s="15" t="s">
        <v>0</v>
      </c>
      <c r="B6" s="1">
        <f>SUM(B7:B8)</f>
        <v>37697</v>
      </c>
      <c r="C6" s="1">
        <f t="shared" ref="C6:F6" si="1">SUM(C7:C8)</f>
        <v>7409</v>
      </c>
      <c r="D6" s="1">
        <f t="shared" si="1"/>
        <v>5717</v>
      </c>
      <c r="E6" s="1">
        <f t="shared" si="1"/>
        <v>3430</v>
      </c>
      <c r="F6" s="1">
        <f t="shared" si="1"/>
        <v>6291</v>
      </c>
      <c r="G6" s="9">
        <f t="shared" si="0"/>
        <v>60544</v>
      </c>
    </row>
    <row r="7" spans="1:7">
      <c r="A7" s="8" t="s">
        <v>1</v>
      </c>
      <c r="B7" s="1">
        <v>37697</v>
      </c>
      <c r="C7" s="1">
        <v>7409</v>
      </c>
      <c r="D7" s="1">
        <v>5717</v>
      </c>
      <c r="E7" s="1">
        <v>3430</v>
      </c>
      <c r="F7" s="1">
        <v>6291</v>
      </c>
      <c r="G7" s="9">
        <f t="shared" si="0"/>
        <v>60544</v>
      </c>
    </row>
    <row r="8" spans="1:7">
      <c r="A8" s="8" t="s">
        <v>2</v>
      </c>
      <c r="B8" s="1"/>
      <c r="C8" s="1"/>
      <c r="D8" s="1"/>
      <c r="E8" s="1"/>
      <c r="F8" s="1"/>
      <c r="G8" s="9">
        <f t="shared" si="0"/>
        <v>0</v>
      </c>
    </row>
    <row r="9" spans="1:7">
      <c r="A9" s="8" t="s">
        <v>3</v>
      </c>
      <c r="B9" s="2">
        <v>17434</v>
      </c>
      <c r="C9" s="2">
        <v>3662</v>
      </c>
      <c r="D9" s="2">
        <v>1666</v>
      </c>
      <c r="E9" s="2">
        <v>1652</v>
      </c>
      <c r="F9" s="2">
        <v>2124</v>
      </c>
      <c r="G9" s="9">
        <f t="shared" si="0"/>
        <v>26538</v>
      </c>
    </row>
    <row r="10" spans="1:7">
      <c r="A10" s="10" t="s">
        <v>4</v>
      </c>
      <c r="B10" s="3">
        <v>53008</v>
      </c>
      <c r="C10" s="3">
        <v>22126</v>
      </c>
      <c r="D10" s="3">
        <v>11068</v>
      </c>
      <c r="E10" s="3">
        <v>12093</v>
      </c>
      <c r="F10" s="3">
        <v>14239</v>
      </c>
      <c r="G10" s="11">
        <f t="shared" si="0"/>
        <v>112534</v>
      </c>
    </row>
    <row r="11" spans="1:7">
      <c r="A11" s="22" t="s">
        <v>19</v>
      </c>
      <c r="B11" s="5">
        <f>SUM(B5:B6)/B9/G11</f>
        <v>0.76579751106594762</v>
      </c>
      <c r="C11" s="27">
        <f>SUM(C5:C6)/C9/G11</f>
        <v>1.3385293871997834</v>
      </c>
      <c r="D11" s="27">
        <f>SUM(D5:D6)/D9/G11</f>
        <v>1.4718575091207069</v>
      </c>
      <c r="E11" s="27">
        <f>SUM(E5:E6)/E9/G11</f>
        <v>1.621577784795329</v>
      </c>
      <c r="F11" s="27">
        <f>SUM(F5:F6)/F9/G11</f>
        <v>1.4851367539894909</v>
      </c>
      <c r="G11" s="37">
        <f>SUM(G5:G6)/G9</f>
        <v>4.3399276509156683</v>
      </c>
    </row>
    <row r="12" spans="1:7">
      <c r="A12" s="14" t="s">
        <v>12</v>
      </c>
      <c r="B12" s="5">
        <f>SUM(B3/B9/G11)</f>
        <v>0.76579751106594762</v>
      </c>
      <c r="C12" s="4">
        <f>SUM(C3/C9/G11)</f>
        <v>1.349666495343175</v>
      </c>
      <c r="D12" s="4">
        <f>SUM(D3/D9/G11)</f>
        <v>1.4840284789386566</v>
      </c>
      <c r="E12" s="4">
        <f>SUM(E3/E9/G11)</f>
        <v>1.6351072055010873</v>
      </c>
      <c r="F12" s="4">
        <f>SUM(F3/F9/G11)</f>
        <v>1.497503853328775</v>
      </c>
      <c r="G12" s="32">
        <f>SUM(G3/G9)</f>
        <v>4.3578641947396184</v>
      </c>
    </row>
    <row r="13" spans="1:7">
      <c r="A13" s="14" t="s">
        <v>13</v>
      </c>
      <c r="B13" s="4">
        <f>SUM(B10/B9/G13)</f>
        <v>0.71701593998928048</v>
      </c>
      <c r="C13" s="4">
        <f>SUM(C10/C9/G13)</f>
        <v>1.4248495244502934</v>
      </c>
      <c r="D13" s="4">
        <f>SUM(D10/D9/G13)</f>
        <v>1.5666738232784003</v>
      </c>
      <c r="E13" s="4">
        <f>SUM(E10/E9/G13)</f>
        <v>1.7262688885072386</v>
      </c>
      <c r="F13" s="4">
        <f>SUM(F10/F9/G13)</f>
        <v>1.5809182440179534</v>
      </c>
      <c r="G13" s="12">
        <f>SUM(G10/G9)</f>
        <v>4.2404853417740602</v>
      </c>
    </row>
    <row r="14" spans="1:7" ht="26.25" customHeight="1" thickBot="1">
      <c r="A14" s="8" t="s">
        <v>5</v>
      </c>
      <c r="B14" s="24">
        <f>SUM(B11/B13)</f>
        <v>1.0680341514825966</v>
      </c>
      <c r="C14" s="25">
        <f>SUM(C11/C13)</f>
        <v>0.93941806782452186</v>
      </c>
      <c r="D14" s="25">
        <f t="shared" ref="D14:F14" si="2">SUM(D11/D13)</f>
        <v>0.93947922487191238</v>
      </c>
      <c r="E14" s="25">
        <f t="shared" si="2"/>
        <v>0.93935411545159719</v>
      </c>
      <c r="F14" s="25">
        <f t="shared" si="2"/>
        <v>0.93941401436102667</v>
      </c>
      <c r="G14" s="20">
        <f>SUM(G3-G4)/G9/G13</f>
        <v>1.023450690457995</v>
      </c>
    </row>
    <row r="15" spans="1:7" ht="71.25" customHeight="1" thickBot="1">
      <c r="A15" s="19" t="s">
        <v>6</v>
      </c>
      <c r="B15" s="24">
        <f t="shared" ref="B15:G15" si="3">SUM(B12/B13)</f>
        <v>1.0680341514825966</v>
      </c>
      <c r="C15" s="24">
        <f t="shared" si="3"/>
        <v>0.9472344076921918</v>
      </c>
      <c r="D15" s="26">
        <f t="shared" si="3"/>
        <v>0.94724789352336203</v>
      </c>
      <c r="E15" s="24">
        <f t="shared" si="3"/>
        <v>0.94719149281258164</v>
      </c>
      <c r="F15" s="24">
        <f t="shared" si="3"/>
        <v>0.94723674610954067</v>
      </c>
      <c r="G15" s="36">
        <f t="shared" si="3"/>
        <v>1.0276805232196491</v>
      </c>
    </row>
    <row r="16" spans="1:7">
      <c r="C16" s="29">
        <v>7.7969999999999997</v>
      </c>
      <c r="D16" s="29">
        <v>7.7969999999999997</v>
      </c>
      <c r="E16" s="29">
        <v>7.7969999999999997</v>
      </c>
      <c r="F16" s="29">
        <v>7.7969999999999997</v>
      </c>
    </row>
    <row r="17" spans="1:7">
      <c r="B17" s="31"/>
      <c r="C17" s="31">
        <f t="shared" ref="C17:F17" si="4">SUM(4.34*C16*C13*C9)/1000</f>
        <v>176.56499460195352</v>
      </c>
      <c r="D17" s="31">
        <f t="shared" si="4"/>
        <v>88.322397191287237</v>
      </c>
      <c r="E17" s="31">
        <f t="shared" si="4"/>
        <v>96.501874704936441</v>
      </c>
      <c r="F17" s="31">
        <f t="shared" si="4"/>
        <v>113.62690762619616</v>
      </c>
    </row>
    <row r="18" spans="1:7" ht="18.75">
      <c r="A18" s="49" t="s">
        <v>24</v>
      </c>
      <c r="B18" s="49"/>
      <c r="C18" s="49"/>
      <c r="D18" s="49"/>
      <c r="E18" s="49"/>
      <c r="F18" s="49"/>
      <c r="G18" s="49"/>
    </row>
    <row r="19" spans="1:7">
      <c r="A19" s="35" t="s">
        <v>23</v>
      </c>
      <c r="B19" s="35"/>
      <c r="C19" s="35"/>
    </row>
    <row r="21" spans="1:7">
      <c r="A21" t="s">
        <v>22</v>
      </c>
    </row>
  </sheetData>
  <mergeCells count="2">
    <mergeCell ref="A1:G1"/>
    <mergeCell ref="A18:G1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3"/>
  <sheetViews>
    <sheetView tabSelected="1" workbookViewId="0">
      <selection activeCell="G14" sqref="G14"/>
    </sheetView>
  </sheetViews>
  <sheetFormatPr defaultRowHeight="15"/>
  <cols>
    <col min="1" max="1" width="32.28515625" customWidth="1"/>
    <col min="2" max="2" width="13.5703125" customWidth="1"/>
    <col min="3" max="3" width="14.7109375" customWidth="1"/>
    <col min="4" max="4" width="13.42578125" customWidth="1"/>
    <col min="5" max="5" width="12.42578125" customWidth="1"/>
    <col min="6" max="6" width="13.5703125" customWidth="1"/>
    <col min="7" max="7" width="15" customWidth="1"/>
  </cols>
  <sheetData>
    <row r="1" spans="1:10" ht="49.5" customHeight="1" thickBot="1">
      <c r="A1" s="47" t="s">
        <v>27</v>
      </c>
      <c r="B1" s="47"/>
      <c r="C1" s="47"/>
      <c r="D1" s="47"/>
      <c r="E1" s="47"/>
      <c r="F1" s="47"/>
      <c r="G1" s="47"/>
    </row>
    <row r="2" spans="1:10" ht="22.5">
      <c r="A2" s="13"/>
      <c r="B2" s="6" t="s">
        <v>7</v>
      </c>
      <c r="C2" s="6" t="s">
        <v>8</v>
      </c>
      <c r="D2" s="6" t="s">
        <v>9</v>
      </c>
      <c r="E2" s="6" t="s">
        <v>10</v>
      </c>
      <c r="F2" s="6" t="s">
        <v>11</v>
      </c>
      <c r="G2" s="7" t="s">
        <v>17</v>
      </c>
    </row>
    <row r="3" spans="1:10" ht="30">
      <c r="A3" s="16" t="s">
        <v>14</v>
      </c>
      <c r="B3" s="17">
        <v>65649</v>
      </c>
      <c r="C3" s="17">
        <v>21879</v>
      </c>
      <c r="D3" s="17">
        <f>SUM(D4:D6)</f>
        <v>10924</v>
      </c>
      <c r="E3" s="17">
        <f>SUM(E4:E6)</f>
        <v>11814</v>
      </c>
      <c r="F3" s="17">
        <f>SUM(F4:F6)</f>
        <v>14298</v>
      </c>
      <c r="G3" s="18">
        <f>SUM(B3:F3)</f>
        <v>124564</v>
      </c>
    </row>
    <row r="4" spans="1:10" s="39" customFormat="1" ht="30">
      <c r="A4" s="43" t="s">
        <v>16</v>
      </c>
      <c r="B4" s="41"/>
      <c r="C4" s="41"/>
      <c r="D4" s="41">
        <v>354</v>
      </c>
      <c r="E4" s="41"/>
      <c r="F4" s="41"/>
      <c r="G4" s="42"/>
    </row>
    <row r="5" spans="1:10" ht="30">
      <c r="A5" s="8" t="s">
        <v>15</v>
      </c>
      <c r="B5" s="1">
        <v>22174</v>
      </c>
      <c r="C5" s="1">
        <v>14956</v>
      </c>
      <c r="D5" s="1">
        <v>4857</v>
      </c>
      <c r="E5" s="1">
        <v>8493</v>
      </c>
      <c r="F5" s="1">
        <v>7689</v>
      </c>
      <c r="G5" s="9">
        <f t="shared" ref="G5:G10" si="0">SUM(B5:F5)</f>
        <v>58169</v>
      </c>
    </row>
    <row r="6" spans="1:10">
      <c r="A6" s="15" t="s">
        <v>0</v>
      </c>
      <c r="B6" s="1">
        <f>SUM(B7:B8)</f>
        <v>43475</v>
      </c>
      <c r="C6" s="1">
        <f t="shared" ref="C6:F6" si="1">SUM(C7:C8)</f>
        <v>6923</v>
      </c>
      <c r="D6" s="1">
        <f t="shared" si="1"/>
        <v>5713</v>
      </c>
      <c r="E6" s="1">
        <f t="shared" si="1"/>
        <v>3321</v>
      </c>
      <c r="F6" s="1">
        <f t="shared" si="1"/>
        <v>6609</v>
      </c>
      <c r="G6" s="9">
        <f t="shared" si="0"/>
        <v>66041</v>
      </c>
    </row>
    <row r="7" spans="1:10">
      <c r="A7" s="8" t="s">
        <v>1</v>
      </c>
      <c r="B7" s="1">
        <v>43475</v>
      </c>
      <c r="C7" s="1">
        <v>6923</v>
      </c>
      <c r="D7" s="1">
        <v>5713</v>
      </c>
      <c r="E7" s="1">
        <v>3321</v>
      </c>
      <c r="F7" s="1">
        <v>6609</v>
      </c>
      <c r="G7" s="9">
        <f t="shared" si="0"/>
        <v>66041</v>
      </c>
    </row>
    <row r="8" spans="1:10">
      <c r="A8" s="8" t="s">
        <v>2</v>
      </c>
      <c r="B8" s="1"/>
      <c r="C8" s="1"/>
      <c r="D8" s="1"/>
      <c r="E8" s="1"/>
      <c r="F8" s="1"/>
      <c r="G8" s="9">
        <f t="shared" si="0"/>
        <v>0</v>
      </c>
    </row>
    <row r="9" spans="1:10">
      <c r="A9" s="8" t="s">
        <v>3</v>
      </c>
      <c r="B9" s="2">
        <v>17057</v>
      </c>
      <c r="C9" s="2">
        <v>3645</v>
      </c>
      <c r="D9" s="2">
        <v>1613</v>
      </c>
      <c r="E9" s="2">
        <v>1570</v>
      </c>
      <c r="F9" s="2">
        <v>2027</v>
      </c>
      <c r="G9" s="9">
        <f t="shared" si="0"/>
        <v>25912</v>
      </c>
    </row>
    <row r="10" spans="1:10">
      <c r="A10" s="10" t="s">
        <v>4</v>
      </c>
      <c r="B10" s="3">
        <v>56547</v>
      </c>
      <c r="C10" s="3">
        <v>22301</v>
      </c>
      <c r="D10" s="3">
        <v>11443</v>
      </c>
      <c r="E10" s="3">
        <v>12264</v>
      </c>
      <c r="F10" s="3">
        <v>14558</v>
      </c>
      <c r="G10" s="11">
        <f t="shared" si="0"/>
        <v>117113</v>
      </c>
    </row>
    <row r="11" spans="1:10">
      <c r="A11" s="22" t="s">
        <v>19</v>
      </c>
      <c r="B11" s="5">
        <f>SUM(B5:B6)/B9/G11</f>
        <v>0.80291549434189924</v>
      </c>
      <c r="C11" s="27">
        <f>SUM(C5:C6)/C9/G11</f>
        <v>1.2522017570800545</v>
      </c>
      <c r="D11" s="27">
        <f>SUM(D5:D6)/D9/G11</f>
        <v>1.3670518694890705</v>
      </c>
      <c r="E11" s="27">
        <f>SUM(E5:E6)/E9/G11</f>
        <v>1.5697904668331883</v>
      </c>
      <c r="F11" s="27">
        <f>SUM(F5:F6)/F9/G11</f>
        <v>1.4715191465414155</v>
      </c>
      <c r="G11" s="37">
        <f>SUM(G5:G6)/G9</f>
        <v>4.7935319543068848</v>
      </c>
    </row>
    <row r="12" spans="1:10">
      <c r="A12" s="14" t="s">
        <v>26</v>
      </c>
      <c r="B12" s="5">
        <f>SUM(B3/B9/G11)</f>
        <v>0.80291549434189924</v>
      </c>
      <c r="C12" s="4">
        <f>SUM(C3/C9/G11)</f>
        <v>1.2522017570800545</v>
      </c>
      <c r="D12" s="4">
        <f>SUM(D3/D9/G11)</f>
        <v>1.4128358204634444</v>
      </c>
      <c r="E12" s="4">
        <f>SUM(E3/E9/G11)</f>
        <v>1.5697904668331883</v>
      </c>
      <c r="F12" s="4">
        <f>SUM(F3/F9/G11)</f>
        <v>1.4715191465414155</v>
      </c>
      <c r="G12" s="32">
        <f>SUM(G3/G9)</f>
        <v>4.8071935782648962</v>
      </c>
    </row>
    <row r="13" spans="1:10">
      <c r="A13" s="14" t="s">
        <v>13</v>
      </c>
      <c r="B13" s="4">
        <f>SUM(B10/B9/G13)</f>
        <v>0.73350444260227832</v>
      </c>
      <c r="C13" s="4">
        <f>SUM(C10/C9/G13)</f>
        <v>1.353700639002742</v>
      </c>
      <c r="D13" s="4">
        <f>SUM(D10/D9/G13)</f>
        <v>1.5696447053015266</v>
      </c>
      <c r="E13" s="4">
        <f>SUM(E10/E9/G13)</f>
        <v>1.728336566006994</v>
      </c>
      <c r="F13" s="4">
        <f>SUM(F10/F9/G13)</f>
        <v>1.5890728046796256</v>
      </c>
      <c r="G13" s="12">
        <f>SUM(G10/G9)</f>
        <v>4.5196434084594008</v>
      </c>
      <c r="J13" s="40"/>
    </row>
    <row r="14" spans="1:10" ht="30.75" thickBot="1">
      <c r="A14" s="8" t="s">
        <v>5</v>
      </c>
      <c r="B14" s="24">
        <f>SUM(B11/B13)</f>
        <v>1.0946293542454482</v>
      </c>
      <c r="C14" s="25">
        <f>SUM(C11/C13)</f>
        <v>0.92502117602791367</v>
      </c>
      <c r="D14" s="25">
        <f t="shared" ref="D14:F14" si="2">SUM(D11/D13)</f>
        <v>0.8709307685183838</v>
      </c>
      <c r="E14" s="25">
        <f t="shared" si="2"/>
        <v>0.9082666522874665</v>
      </c>
      <c r="F14" s="25">
        <f t="shared" si="2"/>
        <v>0.92602374303302593</v>
      </c>
      <c r="G14" s="20">
        <f>SUM(G3-G4)/G9/G13</f>
        <v>1.0636223134920975</v>
      </c>
      <c r="H14" s="46"/>
    </row>
    <row r="15" spans="1:10" ht="60.75" thickBot="1">
      <c r="A15" s="19" t="s">
        <v>6</v>
      </c>
      <c r="B15" s="24">
        <f t="shared" ref="B15:G15" si="3">SUM(B12/B13)</f>
        <v>1.0946293542454482</v>
      </c>
      <c r="C15" s="25">
        <f t="shared" si="3"/>
        <v>0.92502117602791367</v>
      </c>
      <c r="D15" s="44">
        <f t="shared" si="3"/>
        <v>0.90009912159837513</v>
      </c>
      <c r="E15" s="25">
        <f t="shared" si="3"/>
        <v>0.9082666522874665</v>
      </c>
      <c r="F15" s="25">
        <f t="shared" si="3"/>
        <v>0.92602374303302593</v>
      </c>
      <c r="G15" s="20">
        <f t="shared" si="3"/>
        <v>1.0636223134920975</v>
      </c>
    </row>
    <row r="16" spans="1:10">
      <c r="C16" s="29"/>
      <c r="D16" s="29"/>
      <c r="E16" s="29"/>
      <c r="F16" s="29"/>
    </row>
    <row r="17" spans="1:7">
      <c r="B17" s="31"/>
      <c r="C17" s="31"/>
      <c r="D17" s="31"/>
      <c r="E17" s="31"/>
      <c r="F17" s="31"/>
      <c r="G17" s="31"/>
    </row>
    <row r="18" spans="1:7" ht="18.75">
      <c r="A18" s="49" t="s">
        <v>28</v>
      </c>
      <c r="B18" s="49"/>
      <c r="C18" s="49"/>
      <c r="D18" s="49"/>
      <c r="E18" s="49"/>
      <c r="F18" s="49"/>
      <c r="G18" s="49"/>
    </row>
    <row r="19" spans="1:7">
      <c r="A19" s="35" t="s">
        <v>29</v>
      </c>
      <c r="B19" s="35"/>
      <c r="C19" s="35"/>
      <c r="D19" t="s">
        <v>33</v>
      </c>
    </row>
    <row r="21" spans="1:7">
      <c r="A21" s="45" t="s">
        <v>30</v>
      </c>
    </row>
    <row r="22" spans="1:7">
      <c r="A22" t="s">
        <v>31</v>
      </c>
    </row>
    <row r="23" spans="1:7">
      <c r="A23" t="s">
        <v>32</v>
      </c>
    </row>
  </sheetData>
  <mergeCells count="2">
    <mergeCell ref="A1:G1"/>
    <mergeCell ref="A18:G1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Лист1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2018-11-08T13:18:32Z</dcterms:modified>
</cp:coreProperties>
</file>