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D242" i="3" l="1"/>
  <c r="C242" i="3"/>
  <c r="E247" i="3"/>
  <c r="E243" i="3"/>
  <c r="C178" i="3"/>
  <c r="D178" i="3"/>
  <c r="E188" i="3"/>
  <c r="E185" i="3"/>
  <c r="E184" i="3"/>
  <c r="E183" i="3"/>
  <c r="E179" i="3"/>
  <c r="E173" i="3"/>
  <c r="D172" i="3"/>
  <c r="C172" i="3"/>
  <c r="C171" i="3" s="1"/>
  <c r="D46" i="3"/>
  <c r="C46" i="3"/>
  <c r="E244" i="3"/>
  <c r="E245" i="3"/>
  <c r="E246" i="3"/>
  <c r="E236" i="3"/>
  <c r="E237" i="3"/>
  <c r="E228" i="3"/>
  <c r="E231" i="3"/>
  <c r="E235" i="3"/>
  <c r="E222" i="3"/>
  <c r="E225" i="3"/>
  <c r="E216" i="3"/>
  <c r="E219" i="3"/>
  <c r="E208" i="3"/>
  <c r="E209" i="3"/>
  <c r="E210" i="3"/>
  <c r="E213" i="3"/>
  <c r="E198" i="3"/>
  <c r="E199" i="3"/>
  <c r="E200" i="3"/>
  <c r="E201" i="3"/>
  <c r="E202" i="3"/>
  <c r="E203" i="3"/>
  <c r="E204" i="3"/>
  <c r="E206" i="3"/>
  <c r="E207" i="3"/>
  <c r="E192" i="3"/>
  <c r="E193" i="3"/>
  <c r="E194" i="3"/>
  <c r="E195" i="3"/>
  <c r="E196" i="3"/>
  <c r="E197" i="3"/>
  <c r="E170" i="3"/>
  <c r="E176" i="3"/>
  <c r="E180" i="3"/>
  <c r="E181" i="3"/>
  <c r="E182" i="3"/>
  <c r="E186" i="3"/>
  <c r="E187" i="3"/>
  <c r="E153" i="3"/>
  <c r="E154" i="3"/>
  <c r="E155" i="3"/>
  <c r="E157" i="3"/>
  <c r="E158" i="3"/>
  <c r="E159" i="3"/>
  <c r="E160" i="3"/>
  <c r="E162" i="3"/>
  <c r="E163" i="3"/>
  <c r="E167" i="3"/>
  <c r="E142" i="3"/>
  <c r="E143" i="3"/>
  <c r="E152" i="3"/>
  <c r="E139" i="3"/>
  <c r="E140" i="3"/>
  <c r="E141" i="3"/>
  <c r="E135" i="3"/>
  <c r="E136" i="3"/>
  <c r="E138" i="3"/>
  <c r="E133" i="3"/>
  <c r="E134" i="3"/>
  <c r="E130" i="3"/>
  <c r="E131" i="3"/>
  <c r="E132" i="3"/>
  <c r="E127" i="3"/>
  <c r="E128" i="3"/>
  <c r="E129" i="3"/>
  <c r="E124" i="3"/>
  <c r="E125" i="3"/>
  <c r="E126" i="3"/>
  <c r="E121" i="3"/>
  <c r="E122" i="3"/>
  <c r="E123" i="3"/>
  <c r="E118" i="3"/>
  <c r="E119" i="3"/>
  <c r="E120" i="3"/>
  <c r="E114" i="3"/>
  <c r="E115" i="3"/>
  <c r="E116" i="3"/>
  <c r="E117" i="3"/>
  <c r="E111" i="3"/>
  <c r="E112" i="3"/>
  <c r="E113" i="3"/>
  <c r="E108" i="3"/>
  <c r="E109" i="3"/>
  <c r="E110" i="3"/>
  <c r="E106" i="3"/>
  <c r="E107" i="3"/>
  <c r="E104" i="3"/>
  <c r="E105" i="3"/>
  <c r="E97" i="3"/>
  <c r="E98" i="3"/>
  <c r="E101" i="3"/>
  <c r="E93" i="3"/>
  <c r="E96" i="3"/>
  <c r="E89" i="3"/>
  <c r="E90" i="3"/>
  <c r="E73" i="3"/>
  <c r="E76" i="3"/>
  <c r="E80" i="3"/>
  <c r="E65" i="3"/>
  <c r="E66" i="3"/>
  <c r="E67" i="3"/>
  <c r="E68" i="3"/>
  <c r="E59" i="3"/>
  <c r="E54" i="3"/>
  <c r="E55" i="3"/>
  <c r="E57" i="3"/>
  <c r="E44" i="3"/>
  <c r="E51" i="3"/>
  <c r="E34" i="3"/>
  <c r="E36" i="3"/>
  <c r="E39" i="3"/>
  <c r="E42" i="3"/>
  <c r="E28" i="3"/>
  <c r="E29" i="3"/>
  <c r="E26" i="3"/>
  <c r="E27" i="3"/>
  <c r="E17" i="3"/>
  <c r="E18" i="3"/>
  <c r="E21" i="3"/>
  <c r="E15" i="3"/>
  <c r="E13" i="3"/>
  <c r="E172" i="3" l="1"/>
  <c r="D171" i="3"/>
  <c r="E171" i="3" s="1"/>
  <c r="D254" i="3"/>
  <c r="C254" i="3"/>
  <c r="D252" i="3"/>
  <c r="C252" i="3"/>
  <c r="D249" i="3"/>
  <c r="D248" i="3" s="1"/>
  <c r="C249" i="3"/>
  <c r="C248" i="3" s="1"/>
  <c r="D241" i="3"/>
  <c r="D239" i="3"/>
  <c r="D238" i="3" s="1"/>
  <c r="C239" i="3"/>
  <c r="C238" i="3" s="1"/>
  <c r="D234" i="3"/>
  <c r="D233" i="3" s="1"/>
  <c r="D232" i="3" s="1"/>
  <c r="D191" i="3"/>
  <c r="D230" i="3"/>
  <c r="D227" i="3"/>
  <c r="D226" i="3" s="1"/>
  <c r="D223" i="3"/>
  <c r="D224" i="3"/>
  <c r="D221" i="3"/>
  <c r="D217" i="3"/>
  <c r="D218" i="3"/>
  <c r="D215" i="3"/>
  <c r="D214" i="3" s="1"/>
  <c r="D211" i="3"/>
  <c r="D212" i="3"/>
  <c r="D175" i="3"/>
  <c r="D169" i="3"/>
  <c r="D166" i="3"/>
  <c r="D161" i="3"/>
  <c r="D151" i="3"/>
  <c r="D12" i="3"/>
  <c r="D145" i="3"/>
  <c r="D144" i="3" s="1"/>
  <c r="C146" i="3"/>
  <c r="C145" i="3" s="1"/>
  <c r="C144" i="3" s="1"/>
  <c r="D102" i="3"/>
  <c r="D100" i="3"/>
  <c r="D95" i="3"/>
  <c r="D94" i="3" s="1"/>
  <c r="D92" i="3"/>
  <c r="D88" i="3"/>
  <c r="D82" i="3"/>
  <c r="D81" i="3" s="1"/>
  <c r="C82" i="3"/>
  <c r="C81" i="3" s="1"/>
  <c r="D79" i="3"/>
  <c r="D75" i="3"/>
  <c r="D74" i="3" s="1"/>
  <c r="D72" i="3"/>
  <c r="D71" i="3" s="1"/>
  <c r="D64" i="3"/>
  <c r="D61" i="3"/>
  <c r="D60" i="3" s="1"/>
  <c r="C61" i="3"/>
  <c r="C60" i="3" s="1"/>
  <c r="D58" i="3"/>
  <c r="D56" i="3"/>
  <c r="D53" i="3"/>
  <c r="D50" i="3"/>
  <c r="D49" i="3" s="1"/>
  <c r="D41" i="3"/>
  <c r="C41" i="3"/>
  <c r="C40" i="3" s="1"/>
  <c r="D38" i="3"/>
  <c r="D33" i="3"/>
  <c r="D35" i="3"/>
  <c r="D31" i="3"/>
  <c r="C31" i="3"/>
  <c r="D25" i="3"/>
  <c r="C251" i="3" l="1"/>
  <c r="E41" i="3"/>
  <c r="D40" i="3"/>
  <c r="E40" i="3" s="1"/>
  <c r="D91" i="3"/>
  <c r="E242" i="3"/>
  <c r="D78" i="3"/>
  <c r="D229" i="3"/>
  <c r="D251" i="3"/>
  <c r="D220" i="3"/>
  <c r="D190" i="3"/>
  <c r="D177" i="3"/>
  <c r="D174" i="3"/>
  <c r="D168" i="3"/>
  <c r="D165" i="3"/>
  <c r="D150" i="3"/>
  <c r="D99" i="3"/>
  <c r="D70" i="3"/>
  <c r="D63" i="3"/>
  <c r="D52" i="3"/>
  <c r="D48" i="3" s="1"/>
  <c r="D37" i="3"/>
  <c r="D30" i="3"/>
  <c r="D24" i="3"/>
  <c r="D11" i="3"/>
  <c r="D87" i="3"/>
  <c r="C161" i="3"/>
  <c r="E161" i="3" s="1"/>
  <c r="C169" i="3"/>
  <c r="C168" i="3" s="1"/>
  <c r="C230" i="3"/>
  <c r="C229" i="3" s="1"/>
  <c r="C215" i="3"/>
  <c r="C214" i="3" s="1"/>
  <c r="E214" i="3" s="1"/>
  <c r="C191" i="3"/>
  <c r="E191" i="3" s="1"/>
  <c r="C224" i="3"/>
  <c r="E224" i="3" s="1"/>
  <c r="C177" i="3"/>
  <c r="C102" i="3"/>
  <c r="E102" i="3" s="1"/>
  <c r="C218" i="3"/>
  <c r="C217" i="3" s="1"/>
  <c r="E217" i="3" s="1"/>
  <c r="C95" i="3"/>
  <c r="E95" i="3" s="1"/>
  <c r="C12" i="3"/>
  <c r="E12" i="3" s="1"/>
  <c r="C156" i="3"/>
  <c r="E156" i="3" s="1"/>
  <c r="C43" i="3"/>
  <c r="E43" i="3" s="1"/>
  <c r="D77" i="3" l="1"/>
  <c r="E230" i="3"/>
  <c r="E168" i="3"/>
  <c r="E218" i="3"/>
  <c r="E169" i="3"/>
  <c r="E229" i="3"/>
  <c r="E215" i="3"/>
  <c r="D189" i="3"/>
  <c r="E177" i="3"/>
  <c r="E178" i="3"/>
  <c r="D164" i="3"/>
  <c r="D86" i="3"/>
  <c r="C234" i="3"/>
  <c r="C175" i="3"/>
  <c r="C241" i="3"/>
  <c r="E241" i="3" s="1"/>
  <c r="C190" i="3"/>
  <c r="E190" i="3" s="1"/>
  <c r="C212" i="3"/>
  <c r="C227" i="3"/>
  <c r="C223" i="3"/>
  <c r="E223" i="3" s="1"/>
  <c r="C221" i="3"/>
  <c r="C166" i="3"/>
  <c r="C151" i="3"/>
  <c r="C100" i="3"/>
  <c r="C72" i="3"/>
  <c r="C53" i="3"/>
  <c r="E53" i="3" s="1"/>
  <c r="C50" i="3"/>
  <c r="C165" i="3" l="1"/>
  <c r="E166" i="3"/>
  <c r="C211" i="3"/>
  <c r="E211" i="3" s="1"/>
  <c r="E212" i="3"/>
  <c r="C49" i="3"/>
  <c r="E49" i="3" s="1"/>
  <c r="E50" i="3"/>
  <c r="C150" i="3"/>
  <c r="E150" i="3" s="1"/>
  <c r="E151" i="3"/>
  <c r="C226" i="3"/>
  <c r="E226" i="3" s="1"/>
  <c r="E227" i="3"/>
  <c r="C174" i="3"/>
  <c r="E174" i="3" s="1"/>
  <c r="E175" i="3"/>
  <c r="D69" i="3"/>
  <c r="D10" i="3" s="1"/>
  <c r="C99" i="3"/>
  <c r="E99" i="3" s="1"/>
  <c r="E100" i="3"/>
  <c r="C71" i="3"/>
  <c r="E71" i="3" s="1"/>
  <c r="E72" i="3"/>
  <c r="C220" i="3"/>
  <c r="E220" i="3" s="1"/>
  <c r="E221" i="3"/>
  <c r="C233" i="3"/>
  <c r="C232" i="3" s="1"/>
  <c r="E234" i="3"/>
  <c r="D149" i="3"/>
  <c r="D148" i="3" s="1"/>
  <c r="C64" i="3"/>
  <c r="C189" i="3" l="1"/>
  <c r="E189" i="3" s="1"/>
  <c r="C63" i="3"/>
  <c r="E63" i="3" s="1"/>
  <c r="E64" i="3"/>
  <c r="E165" i="3"/>
  <c r="C164" i="3"/>
  <c r="E164" i="3" s="1"/>
  <c r="E233" i="3"/>
  <c r="E232" i="3"/>
  <c r="D258" i="3"/>
  <c r="C79" i="3"/>
  <c r="C92" i="3"/>
  <c r="C94" i="3"/>
  <c r="E94" i="3" s="1"/>
  <c r="C78" i="3" l="1"/>
  <c r="E79" i="3"/>
  <c r="C91" i="3"/>
  <c r="E91" i="3" s="1"/>
  <c r="E92" i="3"/>
  <c r="C88" i="3"/>
  <c r="C75" i="3"/>
  <c r="C77" i="3" l="1"/>
  <c r="E77" i="3" s="1"/>
  <c r="E78" i="3"/>
  <c r="C87" i="3"/>
  <c r="E88" i="3"/>
  <c r="C74" i="3"/>
  <c r="E74" i="3" s="1"/>
  <c r="E75" i="3"/>
  <c r="C70" i="3"/>
  <c r="C58" i="3"/>
  <c r="E58" i="3" s="1"/>
  <c r="C56" i="3"/>
  <c r="C38" i="3"/>
  <c r="C33" i="3"/>
  <c r="C35" i="3"/>
  <c r="E35" i="3" s="1"/>
  <c r="C25" i="3"/>
  <c r="C11" i="3"/>
  <c r="E11" i="3" s="1"/>
  <c r="C37" i="3" l="1"/>
  <c r="E37" i="3" s="1"/>
  <c r="E38" i="3"/>
  <c r="C30" i="3"/>
  <c r="E30" i="3" s="1"/>
  <c r="E33" i="3"/>
  <c r="C24" i="3"/>
  <c r="E24" i="3" s="1"/>
  <c r="E25" i="3"/>
  <c r="C52" i="3"/>
  <c r="E52" i="3" s="1"/>
  <c r="E56" i="3"/>
  <c r="C86" i="3"/>
  <c r="E86" i="3" s="1"/>
  <c r="E87" i="3"/>
  <c r="C69" i="3"/>
  <c r="E69" i="3" s="1"/>
  <c r="E70" i="3"/>
  <c r="C48" i="3" l="1"/>
  <c r="E48" i="3" s="1"/>
  <c r="C10" i="3"/>
  <c r="E10" i="3" s="1"/>
  <c r="C149" i="3" l="1"/>
  <c r="C148" i="3" l="1"/>
  <c r="E148" i="3" s="1"/>
  <c r="E149" i="3"/>
  <c r="C258" i="3" l="1"/>
  <c r="E258" i="3" s="1"/>
</calcChain>
</file>

<file path=xl/sharedStrings.xml><?xml version="1.0" encoding="utf-8"?>
<sst xmlns="http://schemas.openxmlformats.org/spreadsheetml/2006/main" count="510" uniqueCount="483">
  <si>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</si>
  <si>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</si>
  <si>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</si>
  <si>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</si>
  <si>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</si>
  <si>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</si>
  <si>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</si>
  <si>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</si>
  <si>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</si>
  <si>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</si>
  <si>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</si>
  <si>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</si>
  <si>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</si>
  <si>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</si>
  <si>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</si>
  <si>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</si>
  <si>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</si>
  <si>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</si>
  <si>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</si>
  <si>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</si>
  <si>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</si>
  <si>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</si>
  <si>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</si>
  <si>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</si>
  <si>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</si>
  <si>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</si>
  <si>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</si>
  <si>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</si>
  <si>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</si>
  <si>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</si>
  <si>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</si>
  <si>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</si>
  <si>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</si>
  <si>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</si>
  <si>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</si>
  <si>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</si>
  <si>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</si>
  <si>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</si>
  <si>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</si>
  <si>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</si>
  <si>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</si>
  <si>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</si>
  <si>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</si>
  <si>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</si>
  <si>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</si>
  <si>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</si>
  <si>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</si>
  <si>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</si>
  <si>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</si>
  <si>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</si>
  <si>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</si>
  <si>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</si>
  <si>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</si>
  <si>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</si>
  <si>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</si>
  <si>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</si>
  <si>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</si>
  <si>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</si>
  <si>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</si>
  <si>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</si>
  <si>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</si>
  <si>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</si>
  <si>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</si>
  <si>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</si>
  <si>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</si>
  <si>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</si>
  <si>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</si>
  <si>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</si>
  <si>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</si>
  <si>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</si>
  <si>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</si>
  <si>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</si>
  <si>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</si>
  <si>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</si>
  <si>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</si>
  <si>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</si>
  <si>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</si>
  <si>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</si>
  <si>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</si>
  <si>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</si>
  <si>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</si>
  <si>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</si>
  <si>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</si>
  <si>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</si>
  <si>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</si>
  <si>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</si>
  <si>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</si>
  <si>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</si>
  <si>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</si>
  <si>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</si>
  <si>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</si>
  <si>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</si>
  <si>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</si>
  <si>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</si>
  <si>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</si>
  <si>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</si>
  <si>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</si>
  <si>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</si>
  <si>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</si>
  <si>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</si>
  <si>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</si>
  <si>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</si>
  <si>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</si>
  <si>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</si>
  <si>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</si>
  <si>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</si>
  <si>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</si>
  <si>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</si>
  <si>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</si>
  <si>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</si>
  <si>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</si>
  <si>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</si>
  <si>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</si>
  <si>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</si>
  <si>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</si>
  <si>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</si>
  <si>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</si>
  <si>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</si>
  <si>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</si>
  <si>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</si>
  <si>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</si>
  <si>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</si>
  <si>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</si>
  <si>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</si>
  <si>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</si>
  <si>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</si>
  <si>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</si>
  <si>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</si>
  <si>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</si>
  <si>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</si>
  <si>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</si>
  <si>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</si>
  <si>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</si>
  <si>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</si>
  <si>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</si>
  <si>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</si>
  <si>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</si>
  <si>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</si>
  <si>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</si>
  <si>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</si>
  <si>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</si>
  <si>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</si>
  <si>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</si>
  <si>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</si>
  <si>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</si>
  <si>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</si>
  <si>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</si>
  <si>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</si>
  <si>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</si>
  <si>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</si>
  <si>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</si>
  <si>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</si>
  <si>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</si>
  <si>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</si>
  <si>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</si>
  <si>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</si>
  <si>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</si>
  <si>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</si>
  <si>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</si>
  <si>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</si>
  <si>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</si>
  <si>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</si>
  <si>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</si>
  <si>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</si>
  <si>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</si>
  <si>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</si>
  <si>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</si>
  <si>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</si>
  <si>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</si>
  <si>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</si>
  <si>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</si>
  <si>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</si>
  <si>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</si>
  <si>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</si>
  <si>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</si>
  <si>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</si>
  <si>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</si>
  <si>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</si>
  <si>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</si>
  <si>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</si>
  <si>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</si>
  <si>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</si>
  <si>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</si>
  <si>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</si>
  <si>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</si>
  <si>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</si>
  <si>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</si>
  <si>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</si>
  <si>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</si>
  <si>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</si>
  <si>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</si>
  <si>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</si>
  <si>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</si>
  <si>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</si>
  <si>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</si>
  <si>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</si>
  <si>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</si>
  <si>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</si>
  <si>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</si>
  <si>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</si>
  <si>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</si>
  <si>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</si>
  <si>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</si>
  <si>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</si>
  <si>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</si>
  <si>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</si>
  <si>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</si>
  <si>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</si>
  <si>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</si>
  <si>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</si>
  <si>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</si>
  <si>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</si>
  <si>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</si>
  <si>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</si>
  <si>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</si>
  <si>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</si>
  <si>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</si>
  <si>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</si>
  <si>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</si>
  <si>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</si>
  <si>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</si>
  <si>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</si>
  <si>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</si>
  <si>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</si>
  <si>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</si>
  <si>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</si>
  <si>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</si>
  <si>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</si>
  <si>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</si>
  <si>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</si>
  <si>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</si>
  <si>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</si>
  <si>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</si>
  <si>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</si>
  <si>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</si>
  <si>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</si>
  <si>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</si>
  <si>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</si>
  <si>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</si>
  <si>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</si>
  <si>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</si>
  <si>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</si>
  <si>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</si>
  <si>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</si>
  <si>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</si>
  <si>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</si>
  <si>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</si>
  <si>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</si>
  <si>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</si>
  <si>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</si>
  <si>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</si>
  <si>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</si>
  <si>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</si>
  <si>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</si>
  <si>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</si>
  <si>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</si>
  <si>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</si>
  <si>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</si>
  <si>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</si>
  <si>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</si>
  <si>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</si>
  <si>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</si>
  <si>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</si>
  <si>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</si>
  <si>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</si>
  <si>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</si>
  <si>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</si>
  <si>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</si>
  <si>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</si>
  <si>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</si>
  <si>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</si>
  <si>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</si>
  <si>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</si>
  <si>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</si>
  <si>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</si>
  <si>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</si>
  <si>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</si>
  <si>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</si>
  <si>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</si>
  <si>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</si>
  <si>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</si>
  <si>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</si>
  <si>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</si>
  <si>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</si>
  <si>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</si>
  <si>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</si>
  <si>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</si>
  <si>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</si>
  <si>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</si>
  <si>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</si>
  <si>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</si>
  <si>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</si>
  <si>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</si>
  <si>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</si>
  <si>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</si>
  <si>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</si>
  <si>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</si>
  <si>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</si>
  <si>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</si>
  <si>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</si>
  <si>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</si>
  <si>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</si>
  <si>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</si>
  <si>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</si>
  <si>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</si>
  <si>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</si>
  <si>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</si>
  <si>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</si>
  <si>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</si>
  <si>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</si>
  <si>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</si>
  <si>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</si>
  <si>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</si>
  <si>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</si>
  <si>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</si>
  <si>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</si>
  <si>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</si>
  <si>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</si>
  <si>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</si>
  <si>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</si>
  <si>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</si>
  <si>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</si>
  <si>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</si>
  <si>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</si>
  <si>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</si>
  <si>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</si>
  <si>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</si>
  <si>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</si>
  <si>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</si>
  <si>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</si>
  <si>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</si>
  <si>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</si>
  <si>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</si>
  <si>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</si>
  <si>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</si>
  <si>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</si>
  <si>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</si>
  <si>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</si>
  <si>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</si>
  <si>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</si>
  <si>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</si>
  <si>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</si>
  <si>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</si>
  <si>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</si>
  <si>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</si>
  <si>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</si>
  <si>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</si>
  <si>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</si>
  <si>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</si>
  <si>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</si>
  <si>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</si>
  <si>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</si>
  <si>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</si>
  <si>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</si>
  <si>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</si>
  <si>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</si>
  <si>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</si>
  <si>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</si>
  <si>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</si>
  <si>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</si>
  <si>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</si>
  <si>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</si>
  <si>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</si>
  <si>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</si>
  <si>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</si>
  <si>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</si>
  <si>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</si>
  <si>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</si>
  <si>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</si>
  <si>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</si>
  <si>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</si>
  <si>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</si>
  <si>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</si>
  <si>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</si>
  <si>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</si>
  <si>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</si>
  <si>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</si>
  <si>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</si>
  <si>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</si>
  <si>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</si>
  <si>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</si>
  <si>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</si>
  <si>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</si>
  <si>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</si>
  <si>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</si>
  <si>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</si>
  <si>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</si>
  <si>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1</t>
  </si>
  <si>
    <t>Уточненный прогноз на 2024 год</t>
  </si>
  <si>
    <t>Исполнение</t>
  </si>
  <si>
    <t>%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</si>
  <si>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</si>
  <si>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</si>
  <si>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</si>
  <si>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</si>
  <si>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</si>
  <si>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</si>
  <si>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</si>
  <si>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</si>
  <si>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</si>
  <si>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</si>
  <si>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</si>
  <si>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</si>
  <si>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</si>
  <si>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</si>
  <si>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</si>
  <si>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182 1 05 02000 02 0000 110</t>
  </si>
  <si>
    <t>Единый налог на вмененный доход для отдельных видов деятельности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</si>
  <si>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</si>
  <si>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</si>
  <si>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868 1 11 09045 05 0000 120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</si>
  <si>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</si>
  <si>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</si>
  <si>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</si>
  <si>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</si>
  <si>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</si>
  <si>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855 1 13 02995 05 0000 130</t>
  </si>
  <si>
    <t>869 1 13 02995 05 0000 130</t>
  </si>
  <si>
    <t>876 1 13 02995 05 0000 130</t>
  </si>
  <si>
    <t xml:space="preserve">Прочие доходы от компенсации затрат бюджетов муниципальных районов
</t>
  </si>
  <si>
    <t xml:space="preserve">Прочие доходы от компенсации затрат государства
</t>
  </si>
  <si>
    <t>000 1 13 02990 00 0000 130</t>
  </si>
  <si>
    <t>000 1 13 02995 05 0000 130</t>
  </si>
  <si>
    <t>Прочие доходы от компенсации затрат бюджетов муниципальных районов</t>
  </si>
  <si>
    <t>920 1 16 01053 01 0035 140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</si>
  <si>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</si>
  <si>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</si>
  <si>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</si>
  <si>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</si>
  <si>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</si>
  <si>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</si>
  <si>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</si>
  <si>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</si>
  <si>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Прочие неналоговые доходы бюджетов муниципальных районов</t>
  </si>
  <si>
    <t>858 2 02 30024 05 3004 150</t>
  </si>
  <si>
    <t>Субвенция на освобождение от оплаты проезда из многодетных семей, а также детей из семей, имеющих трех и более детей, в том числе детей в возрасте до 23 лет)</t>
  </si>
  <si>
    <t>000 2 02 45519 00 0000 150</t>
  </si>
  <si>
    <t>Межбюджетные трансферты, передаваемые бюджетам на поддержку отрасли культуры</t>
  </si>
  <si>
    <t>000 2 02 45519 05 0000 150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</si>
  <si>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</si>
  <si>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</si>
  <si>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</si>
  <si>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</si>
  <si>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</si>
  <si>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</si>
  <si>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855 2 18 05010 05 0000 150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</si>
  <si>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</si>
  <si>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</si>
  <si>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</si>
  <si>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000 2 19 35304 05 0000 150</t>
  </si>
  <si>
    <t>855 2 19 35304 05 0000 150</t>
  </si>
  <si>
    <t>000 2 19 60010 05 0000 150</t>
  </si>
  <si>
    <t>855 2 19 60010 05 0000 150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</si>
  <si>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</si>
  <si>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</si>
  <si>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</si>
  <si>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876 2 19 60010 05 0000 150</t>
  </si>
  <si>
    <t>Исполнено за первое полугодие 2024 г.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</si>
  <si>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
</t>
  </si>
  <si>
    <t>000 1 08 07150 01 0000 110</t>
  </si>
  <si>
    <t xml:space="preserve">Государственная пошлина за выдачу разрешения на установку рекламной конструкции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</si>
  <si>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</si>
  <si>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</si>
  <si>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</si>
  <si>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</si>
  <si>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</si>
  <si>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</si>
  <si>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876 2 02 25467 05 0000 150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</si>
  <si>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</si>
  <si>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</si>
  <si>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868 2 02 29999 05 2068 150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</si>
  <si>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</si>
  <si>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876 2 02 29999 05 2006 150</t>
  </si>
  <si>
    <t>Субсидия на реализацию мероприятий по патриотическому воспитания граждан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</si>
  <si>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</si>
  <si>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</si>
  <si>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876 2 02 29999 05 2048 150</t>
  </si>
  <si>
    <t>Субсидия на проведение капитального ремонта муниципальных библиотек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</si>
  <si>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</si>
  <si>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</si>
  <si>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876 2 02 49999 05 4030 150</t>
  </si>
  <si>
    <t>Межбюджетные трансферты на материальное стимулирование деятельности народных дружинников в Ярославской области</t>
  </si>
  <si>
    <t>от 22.08.2024    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</si>
</sst>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6" fillId="0" borderId="1" xfId="3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58"/>
  <sheetViews>
    <sheetView tabSelected="1" zoomScale="87" zoomScaleNormal="87" workbookViewId="0">
      <selection activeCell="B8" sqref="B8:B9"/>
    </sheetView>
  </sheetViews>
  <sheetFormatPr defaultColWidth="9.140625" defaultRowHeight="15" x14ac:dyDescent="0.25"/>
  <cols>
    <col min="1" max="1" width="29.140625" style="1" customWidth="1"/>
    <col min="2" max="2" width="67.7109375" style="1" customWidth="1"/>
    <col min="3" max="3" width="21.85546875" style="1" customWidth="1"/>
    <col min="4" max="4" width="15.7109375" style="1" customWidth="1"/>
    <col min="5" max="16384" width="9.140625" style="1"/>
  </cols>
  <sheetData>
    <row r="1" spans="1:8" x14ac:dyDescent="0.25">
      <c r="B1" s="39" t="s">
        <v>387</v>
      </c>
      <c r="C1" s="39"/>
      <c r="D1" s="10"/>
      <c r="G1" s="10"/>
      <c r="H1" s="10"/>
    </row>
    <row r="2" spans="1:8" x14ac:dyDescent="0.25">
      <c r="B2" s="39" t="s">
        <v>119</v>
      </c>
      <c r="C2" s="39"/>
      <c r="D2" s="10"/>
      <c r="G2" s="10"/>
      <c r="H2" s="10"/>
    </row>
    <row r="3" spans="1:8" x14ac:dyDescent="0.25">
      <c r="B3" s="39" t="s">
        <v>251</v>
      </c>
      <c r="C3" s="39"/>
      <c r="D3" s="10"/>
      <c r="G3" s="9"/>
    </row>
    <row r="4" spans="1:8" x14ac:dyDescent="0.25">
      <c r="B4" s="44" t="s">
        <v>482</v>
      </c>
      <c r="C4" s="44"/>
      <c r="D4" s="10"/>
    </row>
    <row r="5" spans="1:8" x14ac:dyDescent="0.25">
      <c r="B5" s="44"/>
      <c r="C5" s="44"/>
    </row>
    <row r="6" spans="1:8" ht="18.75" customHeight="1" x14ac:dyDescent="0.25">
      <c r="A6" s="41" t="s">
        <v>257</v>
      </c>
      <c r="B6" s="42"/>
      <c r="C6" s="42"/>
    </row>
    <row r="7" spans="1:8" ht="22.5" customHeight="1" x14ac:dyDescent="0.25">
      <c r="A7" s="43"/>
      <c r="B7" s="43"/>
      <c r="C7" s="43"/>
    </row>
    <row r="8" spans="1:8" ht="63" x14ac:dyDescent="0.25">
      <c r="A8" s="40" t="s">
        <v>1</v>
      </c>
      <c r="B8" s="40" t="s">
        <v>2</v>
      </c>
      <c r="C8" s="26" t="s">
        <v>388</v>
      </c>
      <c r="D8" s="33" t="s">
        <v>457</v>
      </c>
      <c r="E8" s="27" t="s">
        <v>389</v>
      </c>
    </row>
    <row r="9" spans="1:8" ht="15.75" x14ac:dyDescent="0.25">
      <c r="A9" s="40"/>
      <c r="B9" s="40"/>
      <c r="C9" s="26" t="s">
        <v>3</v>
      </c>
      <c r="D9" s="28" t="s">
        <v>3</v>
      </c>
      <c r="E9" s="29" t="s">
        <v>390</v>
      </c>
    </row>
    <row r="10" spans="1:8" ht="15.75" x14ac:dyDescent="0.25">
      <c r="A10" s="2" t="s">
        <v>4</v>
      </c>
      <c r="B10" s="3" t="s">
        <v>156</v>
      </c>
      <c r="C10" s="16">
        <f>C11+C24+C30+C37+C40+C48+C63+C69+C86+C102</f>
        <v>160515029</v>
      </c>
      <c r="D10" s="16">
        <f>D11+D24+D30+D37+D40+D48+D63+D69+D86+D102+D144</f>
        <v>84199928.329999998</v>
      </c>
      <c r="E10" s="36">
        <f>D10/C10*100</f>
        <v>52.456102618278813</v>
      </c>
    </row>
    <row r="11" spans="1:8" ht="15.75" x14ac:dyDescent="0.25">
      <c r="A11" s="2" t="s">
        <v>68</v>
      </c>
      <c r="B11" s="3" t="s">
        <v>155</v>
      </c>
      <c r="C11" s="16">
        <f>C12</f>
        <v>116237000</v>
      </c>
      <c r="D11" s="16">
        <f>D12</f>
        <v>59485941.869999997</v>
      </c>
      <c r="E11" s="36">
        <f t="shared" ref="E11:E51" si="0">D11/C11*100</f>
        <v>51.176425638996179</v>
      </c>
    </row>
    <row r="12" spans="1:8" ht="15.75" x14ac:dyDescent="0.25">
      <c r="A12" s="2" t="s">
        <v>69</v>
      </c>
      <c r="B12" s="3" t="s">
        <v>5</v>
      </c>
      <c r="C12" s="16">
        <f>C13+C15+C17+C18+C21</f>
        <v>116237000</v>
      </c>
      <c r="D12" s="16">
        <f>D13+D15+D17+D18+D21+D14+D16+D19+D20+D22+D23</f>
        <v>59485941.869999997</v>
      </c>
      <c r="E12" s="36">
        <f t="shared" si="0"/>
        <v>51.176425638996179</v>
      </c>
    </row>
    <row r="13" spans="1:8" ht="173.25" x14ac:dyDescent="0.25">
      <c r="A13" s="4" t="s">
        <v>129</v>
      </c>
      <c r="B13" s="5" t="s">
        <v>402</v>
      </c>
      <c r="C13" s="17">
        <v>113967000</v>
      </c>
      <c r="D13" s="31">
        <v>57276100.890000001</v>
      </c>
      <c r="E13" s="37">
        <f t="shared" si="0"/>
        <v>50.256741767353709</v>
      </c>
    </row>
    <row r="14" spans="1:8" ht="170.25" customHeight="1" x14ac:dyDescent="0.25">
      <c r="A14" s="4" t="s">
        <v>391</v>
      </c>
      <c r="B14" s="12" t="s">
        <v>392</v>
      </c>
      <c r="C14" s="17">
        <v>0</v>
      </c>
      <c r="D14" s="31">
        <v>371.28</v>
      </c>
      <c r="E14" s="37">
        <v>0</v>
      </c>
    </row>
    <row r="15" spans="1:8" ht="157.5" customHeight="1" x14ac:dyDescent="0.25">
      <c r="A15" s="4" t="s">
        <v>130</v>
      </c>
      <c r="B15" s="5" t="s">
        <v>162</v>
      </c>
      <c r="C15" s="17">
        <v>170000</v>
      </c>
      <c r="D15" s="31">
        <v>100688.37</v>
      </c>
      <c r="E15" s="37">
        <f>D15/C15*100</f>
        <v>59.228452941176471</v>
      </c>
    </row>
    <row r="16" spans="1:8" ht="157.5" customHeight="1" x14ac:dyDescent="0.25">
      <c r="A16" s="4" t="s">
        <v>393</v>
      </c>
      <c r="B16" s="5" t="s">
        <v>394</v>
      </c>
      <c r="C16" s="17">
        <v>0</v>
      </c>
      <c r="D16" s="31">
        <v>560</v>
      </c>
      <c r="E16" s="37">
        <v>0</v>
      </c>
    </row>
    <row r="17" spans="1:5" ht="78.75" x14ac:dyDescent="0.25">
      <c r="A17" s="4" t="s">
        <v>131</v>
      </c>
      <c r="B17" s="5" t="s">
        <v>163</v>
      </c>
      <c r="C17" s="17">
        <v>1500000</v>
      </c>
      <c r="D17" s="31">
        <v>192976.09</v>
      </c>
      <c r="E17" s="37">
        <f>D17/C17*100</f>
        <v>12.865072666666666</v>
      </c>
    </row>
    <row r="18" spans="1:5" ht="126" hidden="1" x14ac:dyDescent="0.25">
      <c r="A18" s="4" t="s">
        <v>132</v>
      </c>
      <c r="B18" s="12" t="s">
        <v>164</v>
      </c>
      <c r="C18" s="17">
        <v>0</v>
      </c>
      <c r="D18" s="31"/>
      <c r="E18" s="37" t="e">
        <f t="shared" si="0"/>
        <v>#DIV/0!</v>
      </c>
    </row>
    <row r="19" spans="1:5" ht="113.25" customHeight="1" x14ac:dyDescent="0.25">
      <c r="A19" s="4" t="s">
        <v>395</v>
      </c>
      <c r="B19" s="12" t="s">
        <v>396</v>
      </c>
      <c r="C19" s="17">
        <v>0</v>
      </c>
      <c r="D19" s="31">
        <v>7547.53</v>
      </c>
      <c r="E19" s="37">
        <v>0</v>
      </c>
    </row>
    <row r="20" spans="1:5" ht="147" customHeight="1" x14ac:dyDescent="0.25">
      <c r="A20" s="4" t="s">
        <v>397</v>
      </c>
      <c r="B20" s="12" t="s">
        <v>164</v>
      </c>
      <c r="C20" s="17">
        <v>0</v>
      </c>
      <c r="D20" s="31">
        <v>678712.8</v>
      </c>
      <c r="E20" s="37">
        <v>0</v>
      </c>
    </row>
    <row r="21" spans="1:5" ht="168" customHeight="1" x14ac:dyDescent="0.25">
      <c r="A21" s="4" t="s">
        <v>225</v>
      </c>
      <c r="B21" s="12" t="s">
        <v>403</v>
      </c>
      <c r="C21" s="17">
        <v>600000</v>
      </c>
      <c r="D21" s="31">
        <v>195306.76</v>
      </c>
      <c r="E21" s="37">
        <f t="shared" si="0"/>
        <v>32.551126666666669</v>
      </c>
    </row>
    <row r="22" spans="1:5" ht="132" customHeight="1" x14ac:dyDescent="0.25">
      <c r="A22" s="4" t="s">
        <v>398</v>
      </c>
      <c r="B22" s="12" t="s">
        <v>399</v>
      </c>
      <c r="C22" s="17">
        <v>0</v>
      </c>
      <c r="D22" s="31">
        <v>488562.24</v>
      </c>
      <c r="E22" s="37">
        <v>0</v>
      </c>
    </row>
    <row r="23" spans="1:5" ht="132" customHeight="1" x14ac:dyDescent="0.25">
      <c r="A23" s="4" t="s">
        <v>400</v>
      </c>
      <c r="B23" s="12" t="s">
        <v>401</v>
      </c>
      <c r="C23" s="17">
        <v>0</v>
      </c>
      <c r="D23" s="31">
        <v>545115.91</v>
      </c>
      <c r="E23" s="37">
        <v>0</v>
      </c>
    </row>
    <row r="24" spans="1:5" ht="47.25" x14ac:dyDescent="0.25">
      <c r="A24" s="2" t="s">
        <v>6</v>
      </c>
      <c r="B24" s="3" t="s">
        <v>153</v>
      </c>
      <c r="C24" s="16">
        <f>C25</f>
        <v>18215100</v>
      </c>
      <c r="D24" s="16">
        <f>D25</f>
        <v>8763843.4600000009</v>
      </c>
      <c r="E24" s="36">
        <f>D24/C24*100</f>
        <v>48.113068058918159</v>
      </c>
    </row>
    <row r="25" spans="1:5" ht="36" customHeight="1" x14ac:dyDescent="0.25">
      <c r="A25" s="6" t="s">
        <v>7</v>
      </c>
      <c r="B25" s="7" t="s">
        <v>125</v>
      </c>
      <c r="C25" s="18">
        <f>C26+C27+C28+C29</f>
        <v>18215100</v>
      </c>
      <c r="D25" s="18">
        <f>D26+D27+D28+D29</f>
        <v>8763843.4600000009</v>
      </c>
      <c r="E25" s="36">
        <f t="shared" si="0"/>
        <v>48.113068058918159</v>
      </c>
    </row>
    <row r="26" spans="1:5" ht="128.25" customHeight="1" x14ac:dyDescent="0.25">
      <c r="A26" s="4" t="s">
        <v>242</v>
      </c>
      <c r="B26" s="5" t="s">
        <v>258</v>
      </c>
      <c r="C26" s="17">
        <v>9499900</v>
      </c>
      <c r="D26" s="31">
        <v>4476768.83</v>
      </c>
      <c r="E26" s="37">
        <f t="shared" si="0"/>
        <v>47.12437846714176</v>
      </c>
    </row>
    <row r="27" spans="1:5" ht="141.75" x14ac:dyDescent="0.25">
      <c r="A27" s="4" t="s">
        <v>243</v>
      </c>
      <c r="B27" s="5" t="s">
        <v>259</v>
      </c>
      <c r="C27" s="17">
        <v>45300</v>
      </c>
      <c r="D27" s="31">
        <v>25906.51</v>
      </c>
      <c r="E27" s="37">
        <f t="shared" si="0"/>
        <v>57.188763796909491</v>
      </c>
    </row>
    <row r="28" spans="1:5" ht="141.75" x14ac:dyDescent="0.25">
      <c r="A28" s="4" t="s">
        <v>244</v>
      </c>
      <c r="B28" s="5" t="s">
        <v>260</v>
      </c>
      <c r="C28" s="17">
        <v>9850400</v>
      </c>
      <c r="D28" s="31">
        <v>4842438.58</v>
      </c>
      <c r="E28" s="37">
        <f>D28/C28*100</f>
        <v>49.159816657191584</v>
      </c>
    </row>
    <row r="29" spans="1:5" ht="129" customHeight="1" x14ac:dyDescent="0.25">
      <c r="A29" s="4" t="s">
        <v>245</v>
      </c>
      <c r="B29" s="5" t="s">
        <v>261</v>
      </c>
      <c r="C29" s="17">
        <v>-1180500</v>
      </c>
      <c r="D29" s="31">
        <v>-581270.46</v>
      </c>
      <c r="E29" s="37">
        <f t="shared" si="0"/>
        <v>49.23934434561626</v>
      </c>
    </row>
    <row r="30" spans="1:5" ht="15.75" x14ac:dyDescent="0.25">
      <c r="A30" s="2" t="s">
        <v>67</v>
      </c>
      <c r="B30" s="3" t="s">
        <v>154</v>
      </c>
      <c r="C30" s="16">
        <f>+C33+C35</f>
        <v>2602000</v>
      </c>
      <c r="D30" s="16">
        <f>+D33+D35+D31</f>
        <v>2894915.0300000003</v>
      </c>
      <c r="E30" s="36">
        <f t="shared" si="0"/>
        <v>111.25730322828595</v>
      </c>
    </row>
    <row r="31" spans="1:5" ht="31.5" x14ac:dyDescent="0.25">
      <c r="A31" s="6" t="s">
        <v>406</v>
      </c>
      <c r="B31" s="7" t="s">
        <v>407</v>
      </c>
      <c r="C31" s="18">
        <f>C32</f>
        <v>0</v>
      </c>
      <c r="D31" s="30">
        <f>D32</f>
        <v>4867.7700000000004</v>
      </c>
      <c r="E31" s="36">
        <v>0</v>
      </c>
    </row>
    <row r="32" spans="1:5" ht="63" x14ac:dyDescent="0.25">
      <c r="A32" s="4" t="s">
        <v>404</v>
      </c>
      <c r="B32" s="5" t="s">
        <v>405</v>
      </c>
      <c r="C32" s="17">
        <v>0</v>
      </c>
      <c r="D32" s="31">
        <v>4867.7700000000004</v>
      </c>
      <c r="E32" s="37">
        <v>0</v>
      </c>
    </row>
    <row r="33" spans="1:5" ht="15.75" x14ac:dyDescent="0.25">
      <c r="A33" s="6" t="s">
        <v>8</v>
      </c>
      <c r="B33" s="7" t="s">
        <v>0</v>
      </c>
      <c r="C33" s="18">
        <f>C34</f>
        <v>40000</v>
      </c>
      <c r="D33" s="18">
        <f>D34</f>
        <v>225665.7</v>
      </c>
      <c r="E33" s="36">
        <f>D33/C33*100</f>
        <v>564.16425000000004</v>
      </c>
    </row>
    <row r="34" spans="1:5" ht="78.75" x14ac:dyDescent="0.25">
      <c r="A34" s="4" t="s">
        <v>133</v>
      </c>
      <c r="B34" s="11" t="s">
        <v>262</v>
      </c>
      <c r="C34" s="17">
        <v>40000</v>
      </c>
      <c r="D34" s="31">
        <v>225665.7</v>
      </c>
      <c r="E34" s="37">
        <f t="shared" si="0"/>
        <v>564.16425000000004</v>
      </c>
    </row>
    <row r="35" spans="1:5" ht="31.5" x14ac:dyDescent="0.25">
      <c r="A35" s="6" t="s">
        <v>9</v>
      </c>
      <c r="B35" s="7" t="s">
        <v>10</v>
      </c>
      <c r="C35" s="18">
        <f>C36</f>
        <v>2562000</v>
      </c>
      <c r="D35" s="18">
        <f>D36</f>
        <v>2664381.56</v>
      </c>
      <c r="E35" s="36">
        <f t="shared" si="0"/>
        <v>103.99615768930524</v>
      </c>
    </row>
    <row r="36" spans="1:5" ht="110.25" x14ac:dyDescent="0.25">
      <c r="A36" s="4" t="s">
        <v>134</v>
      </c>
      <c r="B36" s="5" t="s">
        <v>263</v>
      </c>
      <c r="C36" s="17">
        <v>2562000</v>
      </c>
      <c r="D36" s="31">
        <v>2664381.56</v>
      </c>
      <c r="E36" s="37">
        <f t="shared" si="0"/>
        <v>103.99615768930524</v>
      </c>
    </row>
    <row r="37" spans="1:5" ht="31.5" x14ac:dyDescent="0.25">
      <c r="A37" s="2" t="s">
        <v>66</v>
      </c>
      <c r="B37" s="3" t="s">
        <v>157</v>
      </c>
      <c r="C37" s="16">
        <f>C38</f>
        <v>1502000</v>
      </c>
      <c r="D37" s="16">
        <f>D38</f>
        <v>944709</v>
      </c>
      <c r="E37" s="36">
        <f t="shared" si="0"/>
        <v>62.896737683089214</v>
      </c>
    </row>
    <row r="38" spans="1:5" ht="15.75" x14ac:dyDescent="0.25">
      <c r="A38" s="6" t="s">
        <v>11</v>
      </c>
      <c r="B38" s="7" t="s">
        <v>12</v>
      </c>
      <c r="C38" s="18">
        <f>C39</f>
        <v>1502000</v>
      </c>
      <c r="D38" s="18">
        <f>D39</f>
        <v>944709</v>
      </c>
      <c r="E38" s="36">
        <f>D38/C38*100</f>
        <v>62.896737683089214</v>
      </c>
    </row>
    <row r="39" spans="1:5" ht="78.75" x14ac:dyDescent="0.25">
      <c r="A39" s="4" t="s">
        <v>135</v>
      </c>
      <c r="B39" s="5" t="s">
        <v>264</v>
      </c>
      <c r="C39" s="17">
        <v>1502000</v>
      </c>
      <c r="D39" s="30">
        <v>944709</v>
      </c>
      <c r="E39" s="36">
        <f t="shared" si="0"/>
        <v>62.896737683089214</v>
      </c>
    </row>
    <row r="40" spans="1:5" ht="15.75" x14ac:dyDescent="0.25">
      <c r="A40" s="2" t="s">
        <v>13</v>
      </c>
      <c r="B40" s="3" t="s">
        <v>158</v>
      </c>
      <c r="C40" s="16">
        <f>C41+C46</f>
        <v>3294000</v>
      </c>
      <c r="D40" s="16">
        <f>D41+D46</f>
        <v>1901518.59</v>
      </c>
      <c r="E40" s="36">
        <f>D40/C40*100</f>
        <v>57.726733151183971</v>
      </c>
    </row>
    <row r="41" spans="1:5" ht="31.5" x14ac:dyDescent="0.25">
      <c r="A41" s="6" t="s">
        <v>14</v>
      </c>
      <c r="B41" s="7" t="s">
        <v>74</v>
      </c>
      <c r="C41" s="18">
        <f>C42+C45</f>
        <v>3294000</v>
      </c>
      <c r="D41" s="18">
        <f>D42+D45</f>
        <v>1891518.59</v>
      </c>
      <c r="E41" s="36">
        <f t="shared" si="0"/>
        <v>57.423150880388583</v>
      </c>
    </row>
    <row r="42" spans="1:5" ht="78" customHeight="1" x14ac:dyDescent="0.25">
      <c r="A42" s="4" t="s">
        <v>185</v>
      </c>
      <c r="B42" s="5" t="s">
        <v>265</v>
      </c>
      <c r="C42" s="17">
        <v>3294000</v>
      </c>
      <c r="D42" s="31">
        <v>1779197.29</v>
      </c>
      <c r="E42" s="37">
        <f t="shared" si="0"/>
        <v>54.013275349119617</v>
      </c>
    </row>
    <row r="43" spans="1:5" ht="78" hidden="1" customHeight="1" x14ac:dyDescent="0.25">
      <c r="A43" s="4" t="s">
        <v>219</v>
      </c>
      <c r="B43" s="5" t="s">
        <v>220</v>
      </c>
      <c r="C43" s="17">
        <f>C44</f>
        <v>10000</v>
      </c>
      <c r="D43" s="31"/>
      <c r="E43" s="37">
        <f>D43/C43*100</f>
        <v>0</v>
      </c>
    </row>
    <row r="44" spans="1:5" ht="78" hidden="1" customHeight="1" x14ac:dyDescent="0.25">
      <c r="A44" s="4" t="s">
        <v>218</v>
      </c>
      <c r="B44" s="5" t="s">
        <v>217</v>
      </c>
      <c r="C44" s="17">
        <v>10000</v>
      </c>
      <c r="D44" s="31"/>
      <c r="E44" s="37">
        <f t="shared" si="0"/>
        <v>0</v>
      </c>
    </row>
    <row r="45" spans="1:5" ht="78" customHeight="1" x14ac:dyDescent="0.25">
      <c r="A45" s="4" t="s">
        <v>408</v>
      </c>
      <c r="B45" s="12" t="s">
        <v>409</v>
      </c>
      <c r="C45" s="17">
        <v>0</v>
      </c>
      <c r="D45" s="31">
        <v>112321.3</v>
      </c>
      <c r="E45" s="37">
        <v>0</v>
      </c>
    </row>
    <row r="46" spans="1:5" ht="56.25" customHeight="1" x14ac:dyDescent="0.25">
      <c r="A46" s="6" t="s">
        <v>459</v>
      </c>
      <c r="B46" s="8" t="s">
        <v>460</v>
      </c>
      <c r="C46" s="18">
        <f>C47</f>
        <v>0</v>
      </c>
      <c r="D46" s="30">
        <f>D47</f>
        <v>10000</v>
      </c>
      <c r="E46" s="36">
        <v>0</v>
      </c>
    </row>
    <row r="47" spans="1:5" ht="78" customHeight="1" x14ac:dyDescent="0.25">
      <c r="A47" s="4" t="s">
        <v>218</v>
      </c>
      <c r="B47" s="12" t="s">
        <v>458</v>
      </c>
      <c r="C47" s="17">
        <v>0</v>
      </c>
      <c r="D47" s="31">
        <v>10000</v>
      </c>
      <c r="E47" s="37">
        <v>0</v>
      </c>
    </row>
    <row r="48" spans="1:5" ht="51" customHeight="1" x14ac:dyDescent="0.25">
      <c r="A48" s="2" t="s">
        <v>64</v>
      </c>
      <c r="B48" s="3" t="s">
        <v>159</v>
      </c>
      <c r="C48" s="16">
        <f>C49+C52</f>
        <v>4828000</v>
      </c>
      <c r="D48" s="16">
        <f>D49+D52</f>
        <v>2670861.75</v>
      </c>
      <c r="E48" s="36">
        <f t="shared" si="0"/>
        <v>55.320251657000831</v>
      </c>
    </row>
    <row r="49" spans="1:5" ht="82.5" customHeight="1" x14ac:dyDescent="0.25">
      <c r="A49" s="6" t="s">
        <v>198</v>
      </c>
      <c r="B49" s="7" t="s">
        <v>237</v>
      </c>
      <c r="C49" s="18">
        <f>C50</f>
        <v>24000</v>
      </c>
      <c r="D49" s="18">
        <f>D50</f>
        <v>0</v>
      </c>
      <c r="E49" s="36">
        <f t="shared" si="0"/>
        <v>0</v>
      </c>
    </row>
    <row r="50" spans="1:5" ht="77.25" customHeight="1" x14ac:dyDescent="0.25">
      <c r="A50" s="6" t="s">
        <v>170</v>
      </c>
      <c r="B50" s="7" t="s">
        <v>238</v>
      </c>
      <c r="C50" s="18">
        <f>C51</f>
        <v>24000</v>
      </c>
      <c r="D50" s="18">
        <f>D51</f>
        <v>0</v>
      </c>
      <c r="E50" s="36">
        <f>D50/C50*100</f>
        <v>0</v>
      </c>
    </row>
    <row r="51" spans="1:5" ht="66.75" customHeight="1" x14ac:dyDescent="0.25">
      <c r="A51" s="4" t="s">
        <v>171</v>
      </c>
      <c r="B51" s="5" t="s">
        <v>266</v>
      </c>
      <c r="C51" s="17">
        <v>24000</v>
      </c>
      <c r="D51" s="32">
        <v>0</v>
      </c>
      <c r="E51" s="37">
        <f t="shared" si="0"/>
        <v>0</v>
      </c>
    </row>
    <row r="52" spans="1:5" ht="94.5" x14ac:dyDescent="0.25">
      <c r="A52" s="2" t="s">
        <v>65</v>
      </c>
      <c r="B52" s="3" t="s">
        <v>15</v>
      </c>
      <c r="C52" s="16">
        <f>C53+C56+C59</f>
        <v>4804000</v>
      </c>
      <c r="D52" s="16">
        <f>D53+D56+D59+D60</f>
        <v>2670861.75</v>
      </c>
      <c r="E52" s="36">
        <f>D52/C52*100</f>
        <v>55.596622606161525</v>
      </c>
    </row>
    <row r="53" spans="1:5" ht="63" x14ac:dyDescent="0.25">
      <c r="A53" s="6" t="s">
        <v>16</v>
      </c>
      <c r="B53" s="7" t="s">
        <v>136</v>
      </c>
      <c r="C53" s="18">
        <f>C54+C55</f>
        <v>3850000</v>
      </c>
      <c r="D53" s="18">
        <f>D54+D55</f>
        <v>1440930.6099999999</v>
      </c>
      <c r="E53" s="36">
        <f>D53/C53*100</f>
        <v>37.42676909090909</v>
      </c>
    </row>
    <row r="54" spans="1:5" ht="110.25" x14ac:dyDescent="0.25">
      <c r="A54" s="4" t="s">
        <v>17</v>
      </c>
      <c r="B54" s="5" t="s">
        <v>267</v>
      </c>
      <c r="C54" s="17">
        <v>2850000</v>
      </c>
      <c r="D54" s="32">
        <v>1004307.64</v>
      </c>
      <c r="E54" s="37">
        <f t="shared" ref="E54:E57" si="1">D54/C54*100</f>
        <v>35.23886456140351</v>
      </c>
    </row>
    <row r="55" spans="1:5" ht="90" customHeight="1" x14ac:dyDescent="0.25">
      <c r="A55" s="4" t="s">
        <v>18</v>
      </c>
      <c r="B55" s="5" t="s">
        <v>268</v>
      </c>
      <c r="C55" s="17">
        <v>1000000</v>
      </c>
      <c r="D55" s="32">
        <v>436622.97</v>
      </c>
      <c r="E55" s="37">
        <f t="shared" si="1"/>
        <v>43.662297000000002</v>
      </c>
    </row>
    <row r="56" spans="1:5" ht="78.75" x14ac:dyDescent="0.25">
      <c r="A56" s="6" t="s">
        <v>19</v>
      </c>
      <c r="B56" s="8" t="s">
        <v>137</v>
      </c>
      <c r="C56" s="18">
        <f>C57</f>
        <v>224000</v>
      </c>
      <c r="D56" s="18">
        <f>D57</f>
        <v>132847.66</v>
      </c>
      <c r="E56" s="36">
        <f t="shared" si="1"/>
        <v>59.30699107142857</v>
      </c>
    </row>
    <row r="57" spans="1:5" ht="94.5" x14ac:dyDescent="0.25">
      <c r="A57" s="4" t="s">
        <v>20</v>
      </c>
      <c r="B57" s="5" t="s">
        <v>269</v>
      </c>
      <c r="C57" s="17">
        <v>224000</v>
      </c>
      <c r="D57" s="31">
        <v>132847.66</v>
      </c>
      <c r="E57" s="37">
        <f t="shared" si="1"/>
        <v>59.30699107142857</v>
      </c>
    </row>
    <row r="58" spans="1:5" ht="47.25" x14ac:dyDescent="0.25">
      <c r="A58" s="6" t="s">
        <v>70</v>
      </c>
      <c r="B58" s="7" t="s">
        <v>126</v>
      </c>
      <c r="C58" s="18">
        <f>C59</f>
        <v>730000</v>
      </c>
      <c r="D58" s="18">
        <f>D59</f>
        <v>1065128.6499999999</v>
      </c>
      <c r="E58" s="36">
        <f>D58/C58*100</f>
        <v>145.90803424657531</v>
      </c>
    </row>
    <row r="59" spans="1:5" ht="47.25" x14ac:dyDescent="0.25">
      <c r="A59" s="4" t="s">
        <v>21</v>
      </c>
      <c r="B59" s="5" t="s">
        <v>270</v>
      </c>
      <c r="C59" s="17">
        <v>730000</v>
      </c>
      <c r="D59" s="31">
        <v>1065128.6499999999</v>
      </c>
      <c r="E59" s="37">
        <f t="shared" ref="E59:E64" si="2">D59/C59*100</f>
        <v>145.90803424657531</v>
      </c>
    </row>
    <row r="60" spans="1:5" ht="78.75" x14ac:dyDescent="0.25">
      <c r="A60" s="6" t="s">
        <v>413</v>
      </c>
      <c r="B60" s="8" t="s">
        <v>412</v>
      </c>
      <c r="C60" s="18">
        <f>C61</f>
        <v>0</v>
      </c>
      <c r="D60" s="18">
        <f>D61</f>
        <v>31954.83</v>
      </c>
      <c r="E60" s="36">
        <v>0</v>
      </c>
    </row>
    <row r="61" spans="1:5" ht="80.25" customHeight="1" x14ac:dyDescent="0.25">
      <c r="A61" s="6" t="s">
        <v>414</v>
      </c>
      <c r="B61" s="8" t="s">
        <v>415</v>
      </c>
      <c r="C61" s="18">
        <f>C62</f>
        <v>0</v>
      </c>
      <c r="D61" s="30">
        <f>D62</f>
        <v>31954.83</v>
      </c>
      <c r="E61" s="36">
        <v>0</v>
      </c>
    </row>
    <row r="62" spans="1:5" ht="94.5" x14ac:dyDescent="0.25">
      <c r="A62" s="4" t="s">
        <v>410</v>
      </c>
      <c r="B62" s="5" t="s">
        <v>411</v>
      </c>
      <c r="C62" s="17">
        <v>0</v>
      </c>
      <c r="D62" s="31">
        <v>31954.83</v>
      </c>
      <c r="E62" s="37">
        <v>0</v>
      </c>
    </row>
    <row r="63" spans="1:5" ht="31.5" x14ac:dyDescent="0.25">
      <c r="A63" s="2" t="s">
        <v>22</v>
      </c>
      <c r="B63" s="3" t="s">
        <v>138</v>
      </c>
      <c r="C63" s="16">
        <f>C64</f>
        <v>572000</v>
      </c>
      <c r="D63" s="16">
        <f>D64</f>
        <v>408194.41</v>
      </c>
      <c r="E63" s="36">
        <f>D63/C63*100</f>
        <v>71.362659090909091</v>
      </c>
    </row>
    <row r="64" spans="1:5" ht="15.75" x14ac:dyDescent="0.25">
      <c r="A64" s="6" t="s">
        <v>71</v>
      </c>
      <c r="B64" s="7" t="s">
        <v>23</v>
      </c>
      <c r="C64" s="18">
        <f>C65+C66+C67+C68</f>
        <v>572000</v>
      </c>
      <c r="D64" s="18">
        <f>D65+D66+D67+D68</f>
        <v>408194.41</v>
      </c>
      <c r="E64" s="36">
        <f t="shared" si="2"/>
        <v>71.362659090909091</v>
      </c>
    </row>
    <row r="65" spans="1:5" ht="68.25" customHeight="1" x14ac:dyDescent="0.25">
      <c r="A65" s="4" t="s">
        <v>226</v>
      </c>
      <c r="B65" s="5" t="s">
        <v>271</v>
      </c>
      <c r="C65" s="17">
        <v>114000</v>
      </c>
      <c r="D65" s="31">
        <v>104444.33</v>
      </c>
      <c r="E65" s="37">
        <f>D65/C65*100</f>
        <v>91.617833333333337</v>
      </c>
    </row>
    <row r="66" spans="1:5" ht="94.5" x14ac:dyDescent="0.25">
      <c r="A66" s="4" t="s">
        <v>227</v>
      </c>
      <c r="B66" s="5" t="s">
        <v>272</v>
      </c>
      <c r="C66" s="17">
        <v>56000</v>
      </c>
      <c r="D66" s="31">
        <v>1734.75</v>
      </c>
      <c r="E66" s="37">
        <f t="shared" ref="E66:E71" si="3">D66/C66*100</f>
        <v>3.0977678571428573</v>
      </c>
    </row>
    <row r="67" spans="1:5" ht="110.25" x14ac:dyDescent="0.25">
      <c r="A67" s="4" t="s">
        <v>228</v>
      </c>
      <c r="B67" s="5" t="s">
        <v>273</v>
      </c>
      <c r="C67" s="17">
        <v>76000</v>
      </c>
      <c r="D67" s="31">
        <v>44559.72</v>
      </c>
      <c r="E67" s="37">
        <f t="shared" si="3"/>
        <v>58.63121052631579</v>
      </c>
    </row>
    <row r="68" spans="1:5" ht="94.5" x14ac:dyDescent="0.25">
      <c r="A68" s="4" t="s">
        <v>229</v>
      </c>
      <c r="B68" s="5" t="s">
        <v>274</v>
      </c>
      <c r="C68" s="17">
        <v>326000</v>
      </c>
      <c r="D68" s="31">
        <v>257455.61</v>
      </c>
      <c r="E68" s="37">
        <f t="shared" si="3"/>
        <v>78.974113496932503</v>
      </c>
    </row>
    <row r="69" spans="1:5" ht="36" customHeight="1" x14ac:dyDescent="0.25">
      <c r="A69" s="2" t="s">
        <v>24</v>
      </c>
      <c r="B69" s="3" t="s">
        <v>160</v>
      </c>
      <c r="C69" s="16">
        <f>C70+C77</f>
        <v>9111460</v>
      </c>
      <c r="D69" s="16">
        <f>D70+D77</f>
        <v>4542913.6100000003</v>
      </c>
      <c r="E69" s="36">
        <f t="shared" si="3"/>
        <v>49.859337691215245</v>
      </c>
    </row>
    <row r="70" spans="1:5" ht="15.75" x14ac:dyDescent="0.25">
      <c r="A70" s="6" t="s">
        <v>25</v>
      </c>
      <c r="B70" s="7" t="s">
        <v>26</v>
      </c>
      <c r="C70" s="18">
        <f>C74+C71</f>
        <v>8881460</v>
      </c>
      <c r="D70" s="18">
        <f>D74+D71</f>
        <v>4433710</v>
      </c>
      <c r="E70" s="36">
        <f>D70/C70*100</f>
        <v>49.920958941435309</v>
      </c>
    </row>
    <row r="71" spans="1:5" ht="15.75" x14ac:dyDescent="0.25">
      <c r="A71" s="6" t="s">
        <v>199</v>
      </c>
      <c r="B71" s="7" t="s">
        <v>172</v>
      </c>
      <c r="C71" s="18">
        <f>C72</f>
        <v>64000</v>
      </c>
      <c r="D71" s="18">
        <f>D72</f>
        <v>25000</v>
      </c>
      <c r="E71" s="36">
        <f t="shared" si="3"/>
        <v>39.0625</v>
      </c>
    </row>
    <row r="72" spans="1:5" ht="47.25" x14ac:dyDescent="0.25">
      <c r="A72" s="6" t="s">
        <v>173</v>
      </c>
      <c r="B72" s="7" t="s">
        <v>174</v>
      </c>
      <c r="C72" s="18">
        <f>C73</f>
        <v>64000</v>
      </c>
      <c r="D72" s="18">
        <f>D73</f>
        <v>25000</v>
      </c>
      <c r="E72" s="36">
        <f>D72/C72*100</f>
        <v>39.0625</v>
      </c>
    </row>
    <row r="73" spans="1:5" ht="63" x14ac:dyDescent="0.25">
      <c r="A73" s="4" t="s">
        <v>175</v>
      </c>
      <c r="B73" s="5" t="s">
        <v>275</v>
      </c>
      <c r="C73" s="17">
        <v>64000</v>
      </c>
      <c r="D73" s="31">
        <v>25000</v>
      </c>
      <c r="E73" s="37">
        <f t="shared" ref="E73:E80" si="4">D73/C73*100</f>
        <v>39.0625</v>
      </c>
    </row>
    <row r="74" spans="1:5" ht="31.5" x14ac:dyDescent="0.25">
      <c r="A74" s="6" t="s">
        <v>27</v>
      </c>
      <c r="B74" s="7" t="s">
        <v>139</v>
      </c>
      <c r="C74" s="18">
        <f>C75</f>
        <v>8817460</v>
      </c>
      <c r="D74" s="18">
        <f>D75</f>
        <v>4408710</v>
      </c>
      <c r="E74" s="36">
        <f t="shared" si="4"/>
        <v>49.999773177309564</v>
      </c>
    </row>
    <row r="75" spans="1:5" ht="47.25" x14ac:dyDescent="0.25">
      <c r="A75" s="6" t="s">
        <v>28</v>
      </c>
      <c r="B75" s="7" t="s">
        <v>140</v>
      </c>
      <c r="C75" s="18">
        <f>C76</f>
        <v>8817460</v>
      </c>
      <c r="D75" s="18">
        <f>D76</f>
        <v>4408710</v>
      </c>
      <c r="E75" s="36">
        <f t="shared" si="4"/>
        <v>49.999773177309564</v>
      </c>
    </row>
    <row r="76" spans="1:5" ht="63" x14ac:dyDescent="0.25">
      <c r="A76" s="4" t="s">
        <v>29</v>
      </c>
      <c r="B76" s="5" t="s">
        <v>276</v>
      </c>
      <c r="C76" s="17">
        <v>8817460</v>
      </c>
      <c r="D76" s="31">
        <v>4408710</v>
      </c>
      <c r="E76" s="37">
        <f t="shared" si="4"/>
        <v>49.999773177309564</v>
      </c>
    </row>
    <row r="77" spans="1:5" ht="15.75" x14ac:dyDescent="0.25">
      <c r="A77" s="2" t="s">
        <v>78</v>
      </c>
      <c r="B77" s="3" t="s">
        <v>79</v>
      </c>
      <c r="C77" s="16">
        <f>C78</f>
        <v>230000</v>
      </c>
      <c r="D77" s="16">
        <f>D78+D81</f>
        <v>109203.60999999999</v>
      </c>
      <c r="E77" s="36">
        <f>D77/C77*100</f>
        <v>47.479830434782606</v>
      </c>
    </row>
    <row r="78" spans="1:5" ht="47.25" x14ac:dyDescent="0.25">
      <c r="A78" s="4" t="s">
        <v>80</v>
      </c>
      <c r="B78" s="7" t="s">
        <v>141</v>
      </c>
      <c r="C78" s="18">
        <f>C79</f>
        <v>230000</v>
      </c>
      <c r="D78" s="18">
        <f>D79</f>
        <v>31437.85</v>
      </c>
      <c r="E78" s="36">
        <f t="shared" si="4"/>
        <v>13.668630434782608</v>
      </c>
    </row>
    <row r="79" spans="1:5" ht="47.25" x14ac:dyDescent="0.25">
      <c r="A79" s="4" t="s">
        <v>81</v>
      </c>
      <c r="B79" s="7" t="s">
        <v>83</v>
      </c>
      <c r="C79" s="18">
        <f>C80</f>
        <v>230000</v>
      </c>
      <c r="D79" s="18">
        <f>D80</f>
        <v>31437.85</v>
      </c>
      <c r="E79" s="36">
        <f>D79/C79*100</f>
        <v>13.668630434782608</v>
      </c>
    </row>
    <row r="80" spans="1:5" ht="78.75" x14ac:dyDescent="0.25">
      <c r="A80" s="4" t="s">
        <v>82</v>
      </c>
      <c r="B80" s="5" t="s">
        <v>277</v>
      </c>
      <c r="C80" s="17">
        <v>230000</v>
      </c>
      <c r="D80" s="31">
        <v>31437.85</v>
      </c>
      <c r="E80" s="37">
        <f t="shared" si="4"/>
        <v>13.668630434782608</v>
      </c>
    </row>
    <row r="81" spans="1:5" ht="31.5" x14ac:dyDescent="0.25">
      <c r="A81" s="6" t="s">
        <v>421</v>
      </c>
      <c r="B81" s="7" t="s">
        <v>420</v>
      </c>
      <c r="C81" s="18">
        <f>C82</f>
        <v>0</v>
      </c>
      <c r="D81" s="18">
        <f>D82</f>
        <v>77765.759999999995</v>
      </c>
      <c r="E81" s="36">
        <v>0</v>
      </c>
    </row>
    <row r="82" spans="1:5" ht="31.5" x14ac:dyDescent="0.25">
      <c r="A82" s="6" t="s">
        <v>422</v>
      </c>
      <c r="B82" s="7" t="s">
        <v>423</v>
      </c>
      <c r="C82" s="18">
        <f>C83+C84+C85</f>
        <v>0</v>
      </c>
      <c r="D82" s="18">
        <f>D83+D84+D85</f>
        <v>77765.759999999995</v>
      </c>
      <c r="E82" s="36">
        <v>0</v>
      </c>
    </row>
    <row r="83" spans="1:5" ht="47.25" x14ac:dyDescent="0.25">
      <c r="A83" s="4" t="s">
        <v>416</v>
      </c>
      <c r="B83" s="5" t="s">
        <v>419</v>
      </c>
      <c r="C83" s="17">
        <v>0</v>
      </c>
      <c r="D83" s="31">
        <v>22480.03</v>
      </c>
      <c r="E83" s="37">
        <v>0</v>
      </c>
    </row>
    <row r="84" spans="1:5" ht="47.25" x14ac:dyDescent="0.25">
      <c r="A84" s="4" t="s">
        <v>417</v>
      </c>
      <c r="B84" s="5" t="s">
        <v>419</v>
      </c>
      <c r="C84" s="17">
        <v>0</v>
      </c>
      <c r="D84" s="31">
        <v>35899</v>
      </c>
      <c r="E84" s="37">
        <v>0</v>
      </c>
    </row>
    <row r="85" spans="1:5" ht="47.25" x14ac:dyDescent="0.25">
      <c r="A85" s="4" t="s">
        <v>418</v>
      </c>
      <c r="B85" s="5" t="s">
        <v>419</v>
      </c>
      <c r="C85" s="17">
        <v>0</v>
      </c>
      <c r="D85" s="31">
        <v>19386.73</v>
      </c>
      <c r="E85" s="37">
        <v>0</v>
      </c>
    </row>
    <row r="86" spans="1:5" ht="37.5" customHeight="1" x14ac:dyDescent="0.25">
      <c r="A86" s="2" t="s">
        <v>62</v>
      </c>
      <c r="B86" s="3" t="s">
        <v>161</v>
      </c>
      <c r="C86" s="16">
        <f>C87+C99</f>
        <v>2846000</v>
      </c>
      <c r="D86" s="16">
        <f>D87+D99</f>
        <v>1922911.65</v>
      </c>
      <c r="E86" s="36">
        <f t="shared" ref="E86:E89" si="5">D86/C86*100</f>
        <v>67.565412860154595</v>
      </c>
    </row>
    <row r="87" spans="1:5" ht="47.25" x14ac:dyDescent="0.25">
      <c r="A87" s="2" t="s">
        <v>63</v>
      </c>
      <c r="B87" s="3" t="s">
        <v>142</v>
      </c>
      <c r="C87" s="16">
        <f>C88+C92+C95</f>
        <v>1696000</v>
      </c>
      <c r="D87" s="16">
        <f>D88+D92+D95</f>
        <v>1786494.99</v>
      </c>
      <c r="E87" s="36">
        <f t="shared" si="5"/>
        <v>105.33578950471698</v>
      </c>
    </row>
    <row r="88" spans="1:5" ht="31.5" x14ac:dyDescent="0.25">
      <c r="A88" s="6" t="s">
        <v>30</v>
      </c>
      <c r="B88" s="7" t="s">
        <v>31</v>
      </c>
      <c r="C88" s="18">
        <f>C89+C90</f>
        <v>697000</v>
      </c>
      <c r="D88" s="18">
        <f>D89+D90</f>
        <v>705512.21</v>
      </c>
      <c r="E88" s="36">
        <f t="shared" si="5"/>
        <v>101.22126398852222</v>
      </c>
    </row>
    <row r="89" spans="1:5" ht="94.5" x14ac:dyDescent="0.25">
      <c r="A89" s="4" t="s">
        <v>32</v>
      </c>
      <c r="B89" s="5" t="s">
        <v>278</v>
      </c>
      <c r="C89" s="17">
        <v>520000</v>
      </c>
      <c r="D89" s="31">
        <v>502450.21</v>
      </c>
      <c r="E89" s="36">
        <f t="shared" si="5"/>
        <v>96.625040384615389</v>
      </c>
    </row>
    <row r="90" spans="1:5" ht="63" x14ac:dyDescent="0.25">
      <c r="A90" s="4" t="s">
        <v>33</v>
      </c>
      <c r="B90" s="5" t="s">
        <v>279</v>
      </c>
      <c r="C90" s="17">
        <v>177000</v>
      </c>
      <c r="D90" s="31">
        <v>203062</v>
      </c>
      <c r="E90" s="36">
        <f>D90/C90*100</f>
        <v>114.72429378531072</v>
      </c>
    </row>
    <row r="91" spans="1:5" ht="47.25" x14ac:dyDescent="0.25">
      <c r="A91" s="6" t="s">
        <v>200</v>
      </c>
      <c r="B91" s="7" t="s">
        <v>127</v>
      </c>
      <c r="C91" s="18">
        <f>C92</f>
        <v>250000</v>
      </c>
      <c r="D91" s="18">
        <f>D92</f>
        <v>0</v>
      </c>
      <c r="E91" s="36">
        <f>D91/C91*100</f>
        <v>0</v>
      </c>
    </row>
    <row r="92" spans="1:5" ht="63" x14ac:dyDescent="0.25">
      <c r="A92" s="6" t="s">
        <v>75</v>
      </c>
      <c r="B92" s="7" t="s">
        <v>76</v>
      </c>
      <c r="C92" s="18">
        <f>C93</f>
        <v>250000</v>
      </c>
      <c r="D92" s="18">
        <f>D93</f>
        <v>0</v>
      </c>
      <c r="E92" s="36">
        <f t="shared" ref="E92:E95" si="6">D92/C92*100</f>
        <v>0</v>
      </c>
    </row>
    <row r="93" spans="1:5" ht="68.25" customHeight="1" x14ac:dyDescent="0.25">
      <c r="A93" s="4" t="s">
        <v>77</v>
      </c>
      <c r="B93" s="5" t="s">
        <v>280</v>
      </c>
      <c r="C93" s="17">
        <v>250000</v>
      </c>
      <c r="D93" s="31">
        <v>0</v>
      </c>
      <c r="E93" s="37">
        <f t="shared" si="6"/>
        <v>0</v>
      </c>
    </row>
    <row r="94" spans="1:5" ht="63" x14ac:dyDescent="0.25">
      <c r="A94" s="6" t="s">
        <v>143</v>
      </c>
      <c r="B94" s="8" t="s">
        <v>144</v>
      </c>
      <c r="C94" s="18">
        <f>C95</f>
        <v>749000</v>
      </c>
      <c r="D94" s="18">
        <f>D95</f>
        <v>1080982.78</v>
      </c>
      <c r="E94" s="36">
        <f t="shared" si="6"/>
        <v>144.32346862483311</v>
      </c>
    </row>
    <row r="95" spans="1:5" ht="94.5" x14ac:dyDescent="0.25">
      <c r="A95" s="6" t="s">
        <v>118</v>
      </c>
      <c r="B95" s="8" t="s">
        <v>128</v>
      </c>
      <c r="C95" s="18">
        <f>C96+C98</f>
        <v>749000</v>
      </c>
      <c r="D95" s="18">
        <f>D96+D98</f>
        <v>1080982.78</v>
      </c>
      <c r="E95" s="36">
        <f t="shared" si="6"/>
        <v>144.32346862483311</v>
      </c>
    </row>
    <row r="96" spans="1:5" ht="111.75" customHeight="1" x14ac:dyDescent="0.25">
      <c r="A96" s="4" t="s">
        <v>117</v>
      </c>
      <c r="B96" s="12" t="s">
        <v>281</v>
      </c>
      <c r="C96" s="17">
        <v>200000</v>
      </c>
      <c r="D96" s="31">
        <v>166072.22</v>
      </c>
      <c r="E96" s="37">
        <f>D96/C96*100</f>
        <v>83.036109999999994</v>
      </c>
    </row>
    <row r="97" spans="1:5" ht="111.75" hidden="1" customHeight="1" x14ac:dyDescent="0.25">
      <c r="A97" s="4" t="s">
        <v>223</v>
      </c>
      <c r="B97" s="12" t="s">
        <v>224</v>
      </c>
      <c r="C97" s="17">
        <v>182249.53</v>
      </c>
      <c r="D97" s="31"/>
      <c r="E97" s="36">
        <f>D97/C97*100</f>
        <v>0</v>
      </c>
    </row>
    <row r="98" spans="1:5" ht="111.75" customHeight="1" x14ac:dyDescent="0.25">
      <c r="A98" s="4" t="s">
        <v>223</v>
      </c>
      <c r="B98" s="12" t="s">
        <v>282</v>
      </c>
      <c r="C98" s="17">
        <v>549000</v>
      </c>
      <c r="D98" s="31">
        <v>914910.56</v>
      </c>
      <c r="E98" s="37">
        <f t="shared" ref="E98:E101" si="7">D98/C98*100</f>
        <v>166.65037522768671</v>
      </c>
    </row>
    <row r="99" spans="1:5" ht="31.5" x14ac:dyDescent="0.25">
      <c r="A99" s="2" t="s">
        <v>176</v>
      </c>
      <c r="B99" s="13" t="s">
        <v>177</v>
      </c>
      <c r="C99" s="16">
        <f>C100</f>
        <v>1150000</v>
      </c>
      <c r="D99" s="16">
        <f>D100</f>
        <v>136416.66</v>
      </c>
      <c r="E99" s="36">
        <f t="shared" si="7"/>
        <v>11.862318260869566</v>
      </c>
    </row>
    <row r="100" spans="1:5" ht="47.25" x14ac:dyDescent="0.25">
      <c r="A100" s="6" t="s">
        <v>178</v>
      </c>
      <c r="B100" s="8" t="s">
        <v>208</v>
      </c>
      <c r="C100" s="18">
        <f>C101</f>
        <v>1150000</v>
      </c>
      <c r="D100" s="18">
        <f>D101</f>
        <v>136416.66</v>
      </c>
      <c r="E100" s="36">
        <f t="shared" si="7"/>
        <v>11.862318260869566</v>
      </c>
    </row>
    <row r="101" spans="1:5" ht="63" x14ac:dyDescent="0.25">
      <c r="A101" s="4" t="s">
        <v>179</v>
      </c>
      <c r="B101" s="12" t="s">
        <v>283</v>
      </c>
      <c r="C101" s="17">
        <v>1150000</v>
      </c>
      <c r="D101" s="31">
        <v>136416.66</v>
      </c>
      <c r="E101" s="36">
        <f t="shared" si="7"/>
        <v>11.862318260869566</v>
      </c>
    </row>
    <row r="102" spans="1:5" ht="24.75" customHeight="1" x14ac:dyDescent="0.25">
      <c r="A102" s="2" t="s">
        <v>34</v>
      </c>
      <c r="B102" s="21" t="s">
        <v>145</v>
      </c>
      <c r="C102" s="16">
        <f>SUM(C104:C143)</f>
        <v>1307469</v>
      </c>
      <c r="D102" s="16">
        <f>SUM(D103:D143)</f>
        <v>634637.57999999996</v>
      </c>
      <c r="E102" s="36">
        <f>D102/C102*100</f>
        <v>48.539397874825326</v>
      </c>
    </row>
    <row r="103" spans="1:5" ht="129.75" customHeight="1" x14ac:dyDescent="0.25">
      <c r="A103" s="4" t="s">
        <v>424</v>
      </c>
      <c r="B103" s="34" t="s">
        <v>425</v>
      </c>
      <c r="C103" s="17">
        <v>0</v>
      </c>
      <c r="D103" s="31">
        <v>650</v>
      </c>
      <c r="E103" s="37">
        <v>0</v>
      </c>
    </row>
    <row r="104" spans="1:5" ht="141.75" x14ac:dyDescent="0.25">
      <c r="A104" s="4" t="s">
        <v>284</v>
      </c>
      <c r="B104" s="5" t="s">
        <v>285</v>
      </c>
      <c r="C104" s="17">
        <v>3333</v>
      </c>
      <c r="D104" s="31">
        <v>0</v>
      </c>
      <c r="E104" s="37">
        <f t="shared" ref="E104:E105" si="8">D104/C104*100</f>
        <v>0</v>
      </c>
    </row>
    <row r="105" spans="1:5" ht="157.5" x14ac:dyDescent="0.25">
      <c r="A105" s="4" t="s">
        <v>286</v>
      </c>
      <c r="B105" s="5" t="s">
        <v>287</v>
      </c>
      <c r="C105" s="17">
        <v>100</v>
      </c>
      <c r="D105" s="31">
        <v>0</v>
      </c>
      <c r="E105" s="37">
        <f t="shared" si="8"/>
        <v>0</v>
      </c>
    </row>
    <row r="106" spans="1:5" ht="126" x14ac:dyDescent="0.25">
      <c r="A106" s="4" t="s">
        <v>288</v>
      </c>
      <c r="B106" s="5" t="s">
        <v>289</v>
      </c>
      <c r="C106" s="17">
        <v>5833</v>
      </c>
      <c r="D106" s="31">
        <v>2500</v>
      </c>
      <c r="E106" s="37">
        <f>D106/C106*100</f>
        <v>42.859591976684378</v>
      </c>
    </row>
    <row r="107" spans="1:5" ht="141.75" x14ac:dyDescent="0.25">
      <c r="A107" s="4" t="s">
        <v>290</v>
      </c>
      <c r="B107" s="5" t="s">
        <v>291</v>
      </c>
      <c r="C107" s="17">
        <v>1667</v>
      </c>
      <c r="D107" s="31">
        <v>0</v>
      </c>
      <c r="E107" s="37">
        <f t="shared" ref="E107" si="9">D107/C107*100</f>
        <v>0</v>
      </c>
    </row>
    <row r="108" spans="1:5" ht="110.25" x14ac:dyDescent="0.25">
      <c r="A108" s="4" t="s">
        <v>292</v>
      </c>
      <c r="B108" s="5" t="s">
        <v>293</v>
      </c>
      <c r="C108" s="17">
        <v>667</v>
      </c>
      <c r="D108" s="31">
        <v>1500</v>
      </c>
      <c r="E108" s="37">
        <f>D108/C108*100</f>
        <v>224.88755622188904</v>
      </c>
    </row>
    <row r="109" spans="1:5" ht="220.5" x14ac:dyDescent="0.25">
      <c r="A109" s="14" t="s">
        <v>294</v>
      </c>
      <c r="B109" s="15" t="s">
        <v>295</v>
      </c>
      <c r="C109" s="19">
        <v>1333</v>
      </c>
      <c r="D109" s="31">
        <v>0</v>
      </c>
      <c r="E109" s="37">
        <f t="shared" ref="E109:E110" si="10">D109/C109*100</f>
        <v>0</v>
      </c>
    </row>
    <row r="110" spans="1:5" ht="173.25" x14ac:dyDescent="0.25">
      <c r="A110" s="4" t="s">
        <v>296</v>
      </c>
      <c r="B110" s="5" t="s">
        <v>297</v>
      </c>
      <c r="C110" s="17">
        <v>3124</v>
      </c>
      <c r="D110" s="31">
        <v>10</v>
      </c>
      <c r="E110" s="37">
        <f t="shared" si="10"/>
        <v>0.3201024327784891</v>
      </c>
    </row>
    <row r="111" spans="1:5" ht="204.75" x14ac:dyDescent="0.25">
      <c r="A111" s="4" t="s">
        <v>298</v>
      </c>
      <c r="B111" s="5" t="s">
        <v>299</v>
      </c>
      <c r="C111" s="17">
        <v>3667</v>
      </c>
      <c r="D111" s="31">
        <v>0</v>
      </c>
      <c r="E111" s="37">
        <f>D111/C111*100</f>
        <v>0</v>
      </c>
    </row>
    <row r="112" spans="1:5" ht="126" x14ac:dyDescent="0.25">
      <c r="A112" s="4" t="s">
        <v>300</v>
      </c>
      <c r="B112" s="5" t="s">
        <v>301</v>
      </c>
      <c r="C112" s="17">
        <v>81655</v>
      </c>
      <c r="D112" s="31">
        <v>16911.45</v>
      </c>
      <c r="E112" s="37">
        <f t="shared" ref="E112:E113" si="11">D112/C112*100</f>
        <v>20.710856652991243</v>
      </c>
    </row>
    <row r="113" spans="1:5" ht="110.25" x14ac:dyDescent="0.25">
      <c r="A113" s="4" t="s">
        <v>302</v>
      </c>
      <c r="B113" s="5" t="s">
        <v>303</v>
      </c>
      <c r="C113" s="17">
        <v>295</v>
      </c>
      <c r="D113" s="31">
        <v>10300</v>
      </c>
      <c r="E113" s="37">
        <f t="shared" si="11"/>
        <v>3491.5254237288136</v>
      </c>
    </row>
    <row r="114" spans="1:5" ht="126" x14ac:dyDescent="0.25">
      <c r="A114" s="4" t="s">
        <v>304</v>
      </c>
      <c r="B114" s="5" t="s">
        <v>305</v>
      </c>
      <c r="C114" s="17">
        <v>1673</v>
      </c>
      <c r="D114" s="31">
        <v>0</v>
      </c>
      <c r="E114" s="37">
        <f>D114/C114*100</f>
        <v>0</v>
      </c>
    </row>
    <row r="115" spans="1:5" ht="110.25" x14ac:dyDescent="0.25">
      <c r="A115" s="4" t="s">
        <v>306</v>
      </c>
      <c r="B115" s="5" t="s">
        <v>307</v>
      </c>
      <c r="C115" s="17">
        <v>4352</v>
      </c>
      <c r="D115" s="31">
        <v>0</v>
      </c>
      <c r="E115" s="37">
        <f t="shared" ref="E115:E117" si="12">D115/C115*100</f>
        <v>0</v>
      </c>
    </row>
    <row r="116" spans="1:5" ht="94.5" x14ac:dyDescent="0.25">
      <c r="A116" s="4" t="s">
        <v>183</v>
      </c>
      <c r="B116" s="5" t="s">
        <v>184</v>
      </c>
      <c r="C116" s="17">
        <v>5000</v>
      </c>
      <c r="D116" s="31">
        <v>0</v>
      </c>
      <c r="E116" s="37">
        <f t="shared" si="12"/>
        <v>0</v>
      </c>
    </row>
    <row r="117" spans="1:5" ht="141.75" x14ac:dyDescent="0.25">
      <c r="A117" s="4" t="s">
        <v>308</v>
      </c>
      <c r="B117" s="5" t="s">
        <v>309</v>
      </c>
      <c r="C117" s="17">
        <v>500</v>
      </c>
      <c r="D117" s="31">
        <v>0</v>
      </c>
      <c r="E117" s="37">
        <f t="shared" si="12"/>
        <v>0</v>
      </c>
    </row>
    <row r="118" spans="1:5" ht="141.75" x14ac:dyDescent="0.25">
      <c r="A118" s="4" t="s">
        <v>310</v>
      </c>
      <c r="B118" s="5" t="s">
        <v>311</v>
      </c>
      <c r="C118" s="17">
        <v>10488</v>
      </c>
      <c r="D118" s="31">
        <v>0</v>
      </c>
      <c r="E118" s="37">
        <f>D118/C118*100</f>
        <v>0</v>
      </c>
    </row>
    <row r="119" spans="1:5" ht="94.5" x14ac:dyDescent="0.25">
      <c r="A119" s="4" t="s">
        <v>180</v>
      </c>
      <c r="B119" s="5" t="s">
        <v>181</v>
      </c>
      <c r="C119" s="17">
        <v>80000</v>
      </c>
      <c r="D119" s="31">
        <v>3000</v>
      </c>
      <c r="E119" s="37">
        <f t="shared" ref="E119:E120" si="13">D119/C119*100</f>
        <v>3.75</v>
      </c>
    </row>
    <row r="120" spans="1:5" ht="110.25" x14ac:dyDescent="0.25">
      <c r="A120" s="4" t="s">
        <v>312</v>
      </c>
      <c r="B120" s="5" t="s">
        <v>313</v>
      </c>
      <c r="C120" s="17">
        <v>250</v>
      </c>
      <c r="D120" s="31">
        <v>0</v>
      </c>
      <c r="E120" s="37">
        <f t="shared" si="13"/>
        <v>0</v>
      </c>
    </row>
    <row r="121" spans="1:5" ht="141.75" x14ac:dyDescent="0.25">
      <c r="A121" s="4" t="s">
        <v>314</v>
      </c>
      <c r="B121" s="5" t="s">
        <v>315</v>
      </c>
      <c r="C121" s="17">
        <v>417</v>
      </c>
      <c r="D121" s="31">
        <v>0</v>
      </c>
      <c r="E121" s="37">
        <f>D121/C121*100</f>
        <v>0</v>
      </c>
    </row>
    <row r="122" spans="1:5" ht="94.5" x14ac:dyDescent="0.25">
      <c r="A122" s="4" t="s">
        <v>316</v>
      </c>
      <c r="B122" s="5" t="s">
        <v>317</v>
      </c>
      <c r="C122" s="17">
        <v>7000</v>
      </c>
      <c r="D122" s="31">
        <v>0</v>
      </c>
      <c r="E122" s="37">
        <f t="shared" ref="E122:E123" si="14">D122/C122*100</f>
        <v>0</v>
      </c>
    </row>
    <row r="123" spans="1:5" ht="141.75" x14ac:dyDescent="0.25">
      <c r="A123" s="4" t="s">
        <v>318</v>
      </c>
      <c r="B123" s="5" t="s">
        <v>319</v>
      </c>
      <c r="C123" s="17">
        <v>2500</v>
      </c>
      <c r="D123" s="31">
        <v>0</v>
      </c>
      <c r="E123" s="37">
        <f t="shared" si="14"/>
        <v>0</v>
      </c>
    </row>
    <row r="124" spans="1:5" ht="141.75" x14ac:dyDescent="0.25">
      <c r="A124" s="4" t="s">
        <v>320</v>
      </c>
      <c r="B124" s="5" t="s">
        <v>321</v>
      </c>
      <c r="C124" s="17">
        <v>3333</v>
      </c>
      <c r="D124" s="31">
        <v>246.77</v>
      </c>
      <c r="E124" s="37">
        <f>D124/C124*100</f>
        <v>7.4038403840384044</v>
      </c>
    </row>
    <row r="125" spans="1:5" ht="126" x14ac:dyDescent="0.25">
      <c r="A125" s="4" t="s">
        <v>322</v>
      </c>
      <c r="B125" s="5" t="s">
        <v>323</v>
      </c>
      <c r="C125" s="17">
        <v>1558</v>
      </c>
      <c r="D125" s="31">
        <v>2500</v>
      </c>
      <c r="E125" s="37">
        <f t="shared" ref="E125:E126" si="15">D125/C125*100</f>
        <v>160.46213093709883</v>
      </c>
    </row>
    <row r="126" spans="1:5" ht="157.5" x14ac:dyDescent="0.25">
      <c r="A126" s="4" t="s">
        <v>324</v>
      </c>
      <c r="B126" s="5" t="s">
        <v>325</v>
      </c>
      <c r="C126" s="17">
        <v>601</v>
      </c>
      <c r="D126" s="31">
        <v>450</v>
      </c>
      <c r="E126" s="37">
        <f t="shared" si="15"/>
        <v>74.875207986688849</v>
      </c>
    </row>
    <row r="127" spans="1:5" ht="141.75" x14ac:dyDescent="0.25">
      <c r="A127" s="4" t="s">
        <v>326</v>
      </c>
      <c r="B127" s="5" t="s">
        <v>327</v>
      </c>
      <c r="C127" s="17">
        <v>850</v>
      </c>
      <c r="D127" s="31">
        <v>0</v>
      </c>
      <c r="E127" s="37">
        <f>D127/C127*100</f>
        <v>0</v>
      </c>
    </row>
    <row r="128" spans="1:5" ht="110.25" x14ac:dyDescent="0.25">
      <c r="A128" s="4" t="s">
        <v>328</v>
      </c>
      <c r="B128" s="5" t="s">
        <v>360</v>
      </c>
      <c r="C128" s="17">
        <v>167</v>
      </c>
      <c r="D128" s="31">
        <v>0</v>
      </c>
      <c r="E128" s="37">
        <f t="shared" ref="E128:E129" si="16">D128/C128*100</f>
        <v>0</v>
      </c>
    </row>
    <row r="129" spans="1:5" ht="157.5" x14ac:dyDescent="0.25">
      <c r="A129" s="4" t="s">
        <v>329</v>
      </c>
      <c r="B129" s="5" t="s">
        <v>330</v>
      </c>
      <c r="C129" s="17">
        <v>500</v>
      </c>
      <c r="D129" s="31">
        <v>487.63</v>
      </c>
      <c r="E129" s="37">
        <f t="shared" si="16"/>
        <v>97.525999999999996</v>
      </c>
    </row>
    <row r="130" spans="1:5" ht="173.25" x14ac:dyDescent="0.25">
      <c r="A130" s="4" t="s">
        <v>331</v>
      </c>
      <c r="B130" s="5" t="s">
        <v>332</v>
      </c>
      <c r="C130" s="17">
        <v>1243</v>
      </c>
      <c r="D130" s="31">
        <v>27500</v>
      </c>
      <c r="E130" s="37">
        <f>D130/C130*100</f>
        <v>2212.3893805309735</v>
      </c>
    </row>
    <row r="131" spans="1:5" ht="110.25" x14ac:dyDescent="0.25">
      <c r="A131" s="4" t="s">
        <v>333</v>
      </c>
      <c r="B131" s="5" t="s">
        <v>334</v>
      </c>
      <c r="C131" s="17">
        <v>417</v>
      </c>
      <c r="D131" s="31">
        <v>250</v>
      </c>
      <c r="E131" s="37">
        <f t="shared" ref="E131:E132" si="17">D131/C131*100</f>
        <v>59.95203836930456</v>
      </c>
    </row>
    <row r="132" spans="1:5" ht="204.75" x14ac:dyDescent="0.25">
      <c r="A132" s="4" t="s">
        <v>335</v>
      </c>
      <c r="B132" s="5" t="s">
        <v>336</v>
      </c>
      <c r="C132" s="17">
        <v>12483</v>
      </c>
      <c r="D132" s="31">
        <v>0</v>
      </c>
      <c r="E132" s="37">
        <f t="shared" si="17"/>
        <v>0</v>
      </c>
    </row>
    <row r="133" spans="1:5" ht="110.25" x14ac:dyDescent="0.25">
      <c r="A133" s="4" t="s">
        <v>337</v>
      </c>
      <c r="B133" s="5" t="s">
        <v>338</v>
      </c>
      <c r="C133" s="17">
        <v>600</v>
      </c>
      <c r="D133" s="31">
        <v>0</v>
      </c>
      <c r="E133" s="37">
        <f>D133/C133*100</f>
        <v>0</v>
      </c>
    </row>
    <row r="134" spans="1:5" ht="126" x14ac:dyDescent="0.25">
      <c r="A134" s="4" t="s">
        <v>339</v>
      </c>
      <c r="B134" s="5" t="s">
        <v>340</v>
      </c>
      <c r="C134" s="17">
        <v>6667</v>
      </c>
      <c r="D134" s="31">
        <v>0</v>
      </c>
      <c r="E134" s="37">
        <f t="shared" ref="E134" si="18">D134/C134*100</f>
        <v>0</v>
      </c>
    </row>
    <row r="135" spans="1:5" ht="157.5" x14ac:dyDescent="0.25">
      <c r="A135" s="4" t="s">
        <v>341</v>
      </c>
      <c r="B135" s="5" t="s">
        <v>342</v>
      </c>
      <c r="C135" s="17">
        <v>11667</v>
      </c>
      <c r="D135" s="31">
        <v>0</v>
      </c>
      <c r="E135" s="37">
        <f>D135/C135*100</f>
        <v>0</v>
      </c>
    </row>
    <row r="136" spans="1:5" ht="94.5" x14ac:dyDescent="0.25">
      <c r="A136" s="4" t="s">
        <v>343</v>
      </c>
      <c r="B136" s="5" t="s">
        <v>344</v>
      </c>
      <c r="C136" s="17">
        <v>6340</v>
      </c>
      <c r="D136" s="31">
        <v>0</v>
      </c>
      <c r="E136" s="37">
        <f t="shared" ref="E136:E138" si="19">D136/C136*100</f>
        <v>0</v>
      </c>
    </row>
    <row r="137" spans="1:5" ht="110.25" x14ac:dyDescent="0.25">
      <c r="A137" s="4" t="s">
        <v>461</v>
      </c>
      <c r="B137" s="5" t="s">
        <v>462</v>
      </c>
      <c r="C137" s="17">
        <v>0</v>
      </c>
      <c r="D137" s="31">
        <v>2250</v>
      </c>
      <c r="E137" s="37">
        <v>0</v>
      </c>
    </row>
    <row r="138" spans="1:5" ht="141.75" x14ac:dyDescent="0.25">
      <c r="A138" s="4" t="s">
        <v>345</v>
      </c>
      <c r="B138" s="5" t="s">
        <v>346</v>
      </c>
      <c r="C138" s="17">
        <v>4167</v>
      </c>
      <c r="D138" s="31">
        <v>0</v>
      </c>
      <c r="E138" s="37">
        <f t="shared" si="19"/>
        <v>0</v>
      </c>
    </row>
    <row r="139" spans="1:5" ht="267.75" x14ac:dyDescent="0.25">
      <c r="A139" s="4" t="s">
        <v>347</v>
      </c>
      <c r="B139" s="5" t="s">
        <v>348</v>
      </c>
      <c r="C139" s="17">
        <v>917</v>
      </c>
      <c r="D139" s="31">
        <v>0</v>
      </c>
      <c r="E139" s="37">
        <f>D139/C139*100</f>
        <v>0</v>
      </c>
    </row>
    <row r="140" spans="1:5" ht="126" x14ac:dyDescent="0.25">
      <c r="A140" s="4" t="s">
        <v>349</v>
      </c>
      <c r="B140" s="5" t="s">
        <v>350</v>
      </c>
      <c r="C140" s="17">
        <v>4902</v>
      </c>
      <c r="D140" s="31">
        <v>602.98</v>
      </c>
      <c r="E140" s="37">
        <f t="shared" ref="E140:E141" si="20">D140/C140*100</f>
        <v>12.300693594451245</v>
      </c>
    </row>
    <row r="141" spans="1:5" ht="110.25" x14ac:dyDescent="0.25">
      <c r="A141" s="4" t="s">
        <v>351</v>
      </c>
      <c r="B141" s="5" t="s">
        <v>352</v>
      </c>
      <c r="C141" s="17">
        <v>41203</v>
      </c>
      <c r="D141" s="31">
        <v>5478.75</v>
      </c>
      <c r="E141" s="37">
        <f t="shared" si="20"/>
        <v>13.296968667330047</v>
      </c>
    </row>
    <row r="142" spans="1:5" ht="157.5" x14ac:dyDescent="0.25">
      <c r="A142" s="4" t="s">
        <v>353</v>
      </c>
      <c r="B142" s="5" t="s">
        <v>354</v>
      </c>
      <c r="C142" s="17">
        <v>43000</v>
      </c>
      <c r="D142" s="31">
        <v>0</v>
      </c>
      <c r="E142" s="37">
        <f>D142/C142*100</f>
        <v>0</v>
      </c>
    </row>
    <row r="143" spans="1:5" ht="126" x14ac:dyDescent="0.25">
      <c r="A143" s="4" t="s">
        <v>359</v>
      </c>
      <c r="B143" s="5" t="s">
        <v>182</v>
      </c>
      <c r="C143" s="17">
        <v>953000</v>
      </c>
      <c r="D143" s="31">
        <v>560000</v>
      </c>
      <c r="E143" s="37">
        <f t="shared" ref="E143:E216" si="21">D143/C143*100</f>
        <v>58.761804826862537</v>
      </c>
    </row>
    <row r="144" spans="1:5" ht="15.75" x14ac:dyDescent="0.25">
      <c r="A144" s="2" t="s">
        <v>426</v>
      </c>
      <c r="B144" s="3" t="s">
        <v>427</v>
      </c>
      <c r="C144" s="16">
        <f t="shared" ref="C144:D146" si="22">C145</f>
        <v>0</v>
      </c>
      <c r="D144" s="16">
        <f t="shared" si="22"/>
        <v>29481.38</v>
      </c>
      <c r="E144" s="36">
        <v>0</v>
      </c>
    </row>
    <row r="145" spans="1:5" ht="15.75" x14ac:dyDescent="0.25">
      <c r="A145" s="6" t="s">
        <v>428</v>
      </c>
      <c r="B145" s="7" t="s">
        <v>429</v>
      </c>
      <c r="C145" s="18">
        <f t="shared" si="22"/>
        <v>0</v>
      </c>
      <c r="D145" s="18">
        <f t="shared" si="22"/>
        <v>29481.38</v>
      </c>
      <c r="E145" s="36">
        <v>0</v>
      </c>
    </row>
    <row r="146" spans="1:5" ht="31.5" x14ac:dyDescent="0.25">
      <c r="A146" s="6" t="s">
        <v>431</v>
      </c>
      <c r="B146" s="7" t="s">
        <v>430</v>
      </c>
      <c r="C146" s="18">
        <f t="shared" si="22"/>
        <v>0</v>
      </c>
      <c r="D146" s="18">
        <v>29481.38</v>
      </c>
      <c r="E146" s="36">
        <v>0</v>
      </c>
    </row>
    <row r="147" spans="1:5" ht="15.75" x14ac:dyDescent="0.25">
      <c r="A147" s="4" t="s">
        <v>432</v>
      </c>
      <c r="B147" s="5" t="s">
        <v>433</v>
      </c>
      <c r="C147" s="17">
        <v>0</v>
      </c>
      <c r="D147" s="31">
        <v>6237</v>
      </c>
      <c r="E147" s="37">
        <v>0</v>
      </c>
    </row>
    <row r="148" spans="1:5" ht="15.75" x14ac:dyDescent="0.25">
      <c r="A148" s="2" t="s">
        <v>35</v>
      </c>
      <c r="B148" s="3" t="s">
        <v>169</v>
      </c>
      <c r="C148" s="24">
        <f>C149</f>
        <v>1164347348.1600001</v>
      </c>
      <c r="D148" s="24">
        <f>D149+D248+D251</f>
        <v>632179319.78999996</v>
      </c>
      <c r="E148" s="36">
        <f t="shared" si="21"/>
        <v>54.294736084470244</v>
      </c>
    </row>
    <row r="149" spans="1:5" ht="47.25" x14ac:dyDescent="0.25">
      <c r="A149" s="2" t="s">
        <v>36</v>
      </c>
      <c r="B149" s="3" t="s">
        <v>146</v>
      </c>
      <c r="C149" s="16">
        <f>C150+C164+C189+C232</f>
        <v>1164347348.1600001</v>
      </c>
      <c r="D149" s="16">
        <f>D150+D164+D189+D232</f>
        <v>632260395.54999995</v>
      </c>
      <c r="E149" s="36">
        <f>D149/C149*100</f>
        <v>54.301699278067773</v>
      </c>
    </row>
    <row r="150" spans="1:5" ht="31.5" x14ac:dyDescent="0.25">
      <c r="A150" s="2" t="s">
        <v>84</v>
      </c>
      <c r="B150" s="3" t="s">
        <v>147</v>
      </c>
      <c r="C150" s="16">
        <f>C151+C161</f>
        <v>276149157</v>
      </c>
      <c r="D150" s="16">
        <f>D151+D161</f>
        <v>127732775</v>
      </c>
      <c r="E150" s="36">
        <f t="shared" si="21"/>
        <v>46.25499363736968</v>
      </c>
    </row>
    <row r="151" spans="1:5" ht="15.75" x14ac:dyDescent="0.25">
      <c r="A151" s="6" t="s">
        <v>85</v>
      </c>
      <c r="B151" s="7" t="s">
        <v>37</v>
      </c>
      <c r="C151" s="18">
        <f>C152</f>
        <v>246152000</v>
      </c>
      <c r="D151" s="18">
        <f>D152</f>
        <v>123078000</v>
      </c>
      <c r="E151" s="36">
        <f t="shared" si="21"/>
        <v>50.000812506093794</v>
      </c>
    </row>
    <row r="152" spans="1:5" ht="47.25" x14ac:dyDescent="0.25">
      <c r="A152" s="4" t="s">
        <v>86</v>
      </c>
      <c r="B152" s="5" t="s">
        <v>148</v>
      </c>
      <c r="C152" s="17">
        <v>246152000</v>
      </c>
      <c r="D152" s="31">
        <v>123078000</v>
      </c>
      <c r="E152" s="37">
        <f t="shared" si="21"/>
        <v>50.000812506093794</v>
      </c>
    </row>
    <row r="153" spans="1:5" ht="15.75" hidden="1" x14ac:dyDescent="0.25">
      <c r="A153" s="6" t="s">
        <v>122</v>
      </c>
      <c r="B153" s="22" t="s">
        <v>72</v>
      </c>
      <c r="C153" s="18"/>
      <c r="D153" s="30"/>
      <c r="E153" s="36" t="e">
        <f t="shared" si="21"/>
        <v>#DIV/0!</v>
      </c>
    </row>
    <row r="154" spans="1:5" ht="15.75" hidden="1" x14ac:dyDescent="0.25">
      <c r="A154" s="6" t="s">
        <v>124</v>
      </c>
      <c r="B154" s="7" t="s">
        <v>38</v>
      </c>
      <c r="C154" s="18"/>
      <c r="D154" s="30"/>
      <c r="E154" s="36" t="e">
        <f t="shared" si="21"/>
        <v>#DIV/0!</v>
      </c>
    </row>
    <row r="155" spans="1:5" ht="47.25" hidden="1" x14ac:dyDescent="0.25">
      <c r="A155" s="4" t="s">
        <v>123</v>
      </c>
      <c r="B155" s="5" t="s">
        <v>39</v>
      </c>
      <c r="C155" s="17"/>
      <c r="D155" s="30"/>
      <c r="E155" s="36" t="e">
        <f t="shared" si="21"/>
        <v>#DIV/0!</v>
      </c>
    </row>
    <row r="156" spans="1:5" ht="15.75" hidden="1" x14ac:dyDescent="0.25">
      <c r="A156" s="6" t="s">
        <v>209</v>
      </c>
      <c r="B156" s="7" t="s">
        <v>38</v>
      </c>
      <c r="C156" s="17">
        <f>SUM(C157:C160)</f>
        <v>59251130</v>
      </c>
      <c r="D156" s="30"/>
      <c r="E156" s="36">
        <f t="shared" si="21"/>
        <v>0</v>
      </c>
    </row>
    <row r="157" spans="1:5" ht="47.25" hidden="1" x14ac:dyDescent="0.25">
      <c r="A157" s="4" t="s">
        <v>212</v>
      </c>
      <c r="B157" s="5" t="s">
        <v>39</v>
      </c>
      <c r="C157" s="17">
        <v>35372243</v>
      </c>
      <c r="D157" s="30"/>
      <c r="E157" s="36">
        <f t="shared" si="21"/>
        <v>0</v>
      </c>
    </row>
    <row r="158" spans="1:5" ht="47.25" hidden="1" x14ac:dyDescent="0.25">
      <c r="A158" s="4" t="s">
        <v>210</v>
      </c>
      <c r="B158" s="5" t="s">
        <v>211</v>
      </c>
      <c r="C158" s="17">
        <v>20000000</v>
      </c>
      <c r="D158" s="30"/>
      <c r="E158" s="36">
        <f t="shared" si="21"/>
        <v>0</v>
      </c>
    </row>
    <row r="159" spans="1:5" ht="47.25" hidden="1" x14ac:dyDescent="0.25">
      <c r="A159" s="4" t="s">
        <v>213</v>
      </c>
      <c r="B159" s="5" t="s">
        <v>214</v>
      </c>
      <c r="C159" s="17">
        <v>260000</v>
      </c>
      <c r="D159" s="30"/>
      <c r="E159" s="36">
        <f t="shared" si="21"/>
        <v>0</v>
      </c>
    </row>
    <row r="160" spans="1:5" ht="47.25" hidden="1" x14ac:dyDescent="0.25">
      <c r="A160" s="4" t="s">
        <v>221</v>
      </c>
      <c r="B160" s="5" t="s">
        <v>222</v>
      </c>
      <c r="C160" s="17">
        <v>3618887</v>
      </c>
      <c r="D160" s="30"/>
      <c r="E160" s="36">
        <f t="shared" si="21"/>
        <v>0</v>
      </c>
    </row>
    <row r="161" spans="1:5" ht="31.5" x14ac:dyDescent="0.25">
      <c r="A161" s="6" t="s">
        <v>124</v>
      </c>
      <c r="B161" s="7" t="s">
        <v>240</v>
      </c>
      <c r="C161" s="18">
        <f>C163+C162</f>
        <v>29997157</v>
      </c>
      <c r="D161" s="18">
        <f>D163+D162</f>
        <v>4654775</v>
      </c>
      <c r="E161" s="36">
        <f t="shared" si="21"/>
        <v>15.517387197726769</v>
      </c>
    </row>
    <row r="162" spans="1:5" ht="47.25" x14ac:dyDescent="0.25">
      <c r="A162" s="4" t="s">
        <v>385</v>
      </c>
      <c r="B162" s="5" t="s">
        <v>386</v>
      </c>
      <c r="C162" s="17">
        <v>28854775</v>
      </c>
      <c r="D162" s="31">
        <v>3934775</v>
      </c>
      <c r="E162" s="37">
        <f t="shared" si="21"/>
        <v>13.636477844654827</v>
      </c>
    </row>
    <row r="163" spans="1:5" ht="47.25" x14ac:dyDescent="0.25">
      <c r="A163" s="4" t="s">
        <v>241</v>
      </c>
      <c r="B163" s="5" t="s">
        <v>249</v>
      </c>
      <c r="C163" s="17">
        <v>1142382</v>
      </c>
      <c r="D163" s="31">
        <v>720000</v>
      </c>
      <c r="E163" s="37">
        <f t="shared" si="21"/>
        <v>63.026203143957105</v>
      </c>
    </row>
    <row r="164" spans="1:5" ht="31.5" x14ac:dyDescent="0.25">
      <c r="A164" s="2" t="s">
        <v>116</v>
      </c>
      <c r="B164" s="3" t="s">
        <v>149</v>
      </c>
      <c r="C164" s="35">
        <f>C165+C174+C177+C168+C171</f>
        <v>69982260</v>
      </c>
      <c r="D164" s="35">
        <f>D165+D174+D177+D168+D171</f>
        <v>26896375.349999998</v>
      </c>
      <c r="E164" s="36">
        <f t="shared" si="21"/>
        <v>38.433133411238792</v>
      </c>
    </row>
    <row r="165" spans="1:5" ht="63" x14ac:dyDescent="0.25">
      <c r="A165" s="7" t="s">
        <v>121</v>
      </c>
      <c r="B165" s="7" t="s">
        <v>40</v>
      </c>
      <c r="C165" s="18">
        <f>C166</f>
        <v>20874828</v>
      </c>
      <c r="D165" s="18">
        <f>D166</f>
        <v>7076208.75</v>
      </c>
      <c r="E165" s="36">
        <f t="shared" si="21"/>
        <v>33.898285293656073</v>
      </c>
    </row>
    <row r="166" spans="1:5" ht="63" x14ac:dyDescent="0.25">
      <c r="A166" s="7" t="s">
        <v>120</v>
      </c>
      <c r="B166" s="7" t="s">
        <v>41</v>
      </c>
      <c r="C166" s="18">
        <f>C167</f>
        <v>20874828</v>
      </c>
      <c r="D166" s="18">
        <f>D167</f>
        <v>7076208.75</v>
      </c>
      <c r="E166" s="36">
        <f t="shared" si="21"/>
        <v>33.898285293656073</v>
      </c>
    </row>
    <row r="167" spans="1:5" ht="78.75" x14ac:dyDescent="0.25">
      <c r="A167" s="5" t="s">
        <v>355</v>
      </c>
      <c r="B167" s="5" t="s">
        <v>41</v>
      </c>
      <c r="C167" s="17">
        <v>20874828</v>
      </c>
      <c r="D167" s="31">
        <v>7076208.75</v>
      </c>
      <c r="E167" s="37">
        <f t="shared" si="21"/>
        <v>33.898285293656073</v>
      </c>
    </row>
    <row r="168" spans="1:5" ht="15.75" x14ac:dyDescent="0.25">
      <c r="A168" s="7" t="s">
        <v>379</v>
      </c>
      <c r="B168" s="7" t="s">
        <v>380</v>
      </c>
      <c r="C168" s="18">
        <f>C169</f>
        <v>3424658</v>
      </c>
      <c r="D168" s="18">
        <f>D169</f>
        <v>3424656.47</v>
      </c>
      <c r="E168" s="36">
        <f t="shared" si="21"/>
        <v>99.999955324006081</v>
      </c>
    </row>
    <row r="169" spans="1:5" ht="31.5" x14ac:dyDescent="0.25">
      <c r="A169" s="7" t="s">
        <v>378</v>
      </c>
      <c r="B169" s="7" t="s">
        <v>381</v>
      </c>
      <c r="C169" s="18">
        <f>C170</f>
        <v>3424658</v>
      </c>
      <c r="D169" s="18">
        <f>D170</f>
        <v>3424656.47</v>
      </c>
      <c r="E169" s="36">
        <f t="shared" si="21"/>
        <v>99.999955324006081</v>
      </c>
    </row>
    <row r="170" spans="1:5" ht="31.5" x14ac:dyDescent="0.25">
      <c r="A170" s="5" t="s">
        <v>382</v>
      </c>
      <c r="B170" s="5" t="s">
        <v>381</v>
      </c>
      <c r="C170" s="17">
        <v>3424658</v>
      </c>
      <c r="D170" s="31">
        <v>3424656.47</v>
      </c>
      <c r="E170" s="37">
        <f t="shared" si="21"/>
        <v>99.999955324006081</v>
      </c>
    </row>
    <row r="171" spans="1:5" ht="47.25" customHeight="1" x14ac:dyDescent="0.25">
      <c r="A171" s="7" t="s">
        <v>464</v>
      </c>
      <c r="B171" s="7" t="s">
        <v>463</v>
      </c>
      <c r="C171" s="18">
        <f>C172</f>
        <v>1018346</v>
      </c>
      <c r="D171" s="30">
        <f>D172</f>
        <v>0</v>
      </c>
      <c r="E171" s="36">
        <f>D171/C171*100</f>
        <v>0</v>
      </c>
    </row>
    <row r="172" spans="1:5" ht="78.75" x14ac:dyDescent="0.25">
      <c r="A172" s="7" t="s">
        <v>465</v>
      </c>
      <c r="B172" s="7" t="s">
        <v>466</v>
      </c>
      <c r="C172" s="18">
        <f>C173</f>
        <v>1018346</v>
      </c>
      <c r="D172" s="30">
        <f>D173</f>
        <v>0</v>
      </c>
      <c r="E172" s="36">
        <f t="shared" ref="E172:E173" si="23">D172/C172*100</f>
        <v>0</v>
      </c>
    </row>
    <row r="173" spans="1:5" ht="78.75" x14ac:dyDescent="0.25">
      <c r="A173" s="5" t="s">
        <v>467</v>
      </c>
      <c r="B173" s="5" t="s">
        <v>466</v>
      </c>
      <c r="C173" s="17">
        <v>1018346</v>
      </c>
      <c r="D173" s="31">
        <v>0</v>
      </c>
      <c r="E173" s="36">
        <f t="shared" si="23"/>
        <v>0</v>
      </c>
    </row>
    <row r="174" spans="1:5" ht="31.5" x14ac:dyDescent="0.25">
      <c r="A174" s="7" t="s">
        <v>195</v>
      </c>
      <c r="B174" s="7" t="s">
        <v>201</v>
      </c>
      <c r="C174" s="18">
        <f>C175</f>
        <v>30812</v>
      </c>
      <c r="D174" s="18">
        <f>D175</f>
        <v>30811.13</v>
      </c>
      <c r="E174" s="36">
        <f t="shared" si="21"/>
        <v>99.997176424769577</v>
      </c>
    </row>
    <row r="175" spans="1:5" ht="47.25" x14ac:dyDescent="0.25">
      <c r="A175" s="7" t="s">
        <v>196</v>
      </c>
      <c r="B175" s="7" t="s">
        <v>202</v>
      </c>
      <c r="C175" s="18">
        <f>C176</f>
        <v>30812</v>
      </c>
      <c r="D175" s="18">
        <f>D176</f>
        <v>30811.13</v>
      </c>
      <c r="E175" s="36">
        <f t="shared" si="21"/>
        <v>99.997176424769577</v>
      </c>
    </row>
    <row r="176" spans="1:5" ht="47.25" x14ac:dyDescent="0.25">
      <c r="A176" s="5" t="s">
        <v>197</v>
      </c>
      <c r="B176" s="5" t="s">
        <v>202</v>
      </c>
      <c r="C176" s="17">
        <v>30812</v>
      </c>
      <c r="D176" s="31">
        <v>30811.13</v>
      </c>
      <c r="E176" s="37">
        <f t="shared" si="21"/>
        <v>99.997176424769577</v>
      </c>
    </row>
    <row r="177" spans="1:5" ht="15.75" x14ac:dyDescent="0.25">
      <c r="A177" s="7" t="s">
        <v>87</v>
      </c>
      <c r="B177" s="7" t="s">
        <v>42</v>
      </c>
      <c r="C177" s="18">
        <f>C178</f>
        <v>44633616</v>
      </c>
      <c r="D177" s="18">
        <f>D178</f>
        <v>16364699</v>
      </c>
      <c r="E177" s="36">
        <f t="shared" si="21"/>
        <v>36.664515373345509</v>
      </c>
    </row>
    <row r="178" spans="1:5" ht="15.75" x14ac:dyDescent="0.25">
      <c r="A178" s="7" t="s">
        <v>88</v>
      </c>
      <c r="B178" s="7" t="s">
        <v>43</v>
      </c>
      <c r="C178" s="23">
        <f>SUM(C179:C188)</f>
        <v>44633616</v>
      </c>
      <c r="D178" s="23">
        <f>SUM(D179:D188)</f>
        <v>16364699</v>
      </c>
      <c r="E178" s="36">
        <f t="shared" si="21"/>
        <v>36.664515373345509</v>
      </c>
    </row>
    <row r="179" spans="1:5" ht="47.25" x14ac:dyDescent="0.25">
      <c r="A179" s="5" t="s">
        <v>468</v>
      </c>
      <c r="B179" s="5" t="s">
        <v>469</v>
      </c>
      <c r="C179" s="38">
        <v>7750000</v>
      </c>
      <c r="D179" s="38">
        <v>340000</v>
      </c>
      <c r="E179" s="36">
        <f t="shared" si="21"/>
        <v>4.387096774193548</v>
      </c>
    </row>
    <row r="180" spans="1:5" ht="47.25" x14ac:dyDescent="0.25">
      <c r="A180" s="5" t="s">
        <v>239</v>
      </c>
      <c r="B180" s="5" t="s">
        <v>44</v>
      </c>
      <c r="C180" s="17">
        <v>659988</v>
      </c>
      <c r="D180" s="31">
        <v>659988</v>
      </c>
      <c r="E180" s="36">
        <f t="shared" si="21"/>
        <v>100</v>
      </c>
    </row>
    <row r="181" spans="1:5" ht="31.5" x14ac:dyDescent="0.25">
      <c r="A181" s="5" t="s">
        <v>89</v>
      </c>
      <c r="B181" s="5" t="s">
        <v>45</v>
      </c>
      <c r="C181" s="17">
        <v>11082444</v>
      </c>
      <c r="D181" s="31">
        <v>6032444</v>
      </c>
      <c r="E181" s="37">
        <f t="shared" si="21"/>
        <v>54.432433856647499</v>
      </c>
    </row>
    <row r="182" spans="1:5" ht="31.5" x14ac:dyDescent="0.25">
      <c r="A182" s="5" t="s">
        <v>363</v>
      </c>
      <c r="B182" s="5" t="s">
        <v>364</v>
      </c>
      <c r="C182" s="17">
        <v>3700000</v>
      </c>
      <c r="D182" s="31">
        <v>0</v>
      </c>
      <c r="E182" s="37">
        <f t="shared" si="21"/>
        <v>0</v>
      </c>
    </row>
    <row r="183" spans="1:5" ht="47.25" x14ac:dyDescent="0.25">
      <c r="A183" s="5" t="s">
        <v>470</v>
      </c>
      <c r="B183" s="5" t="s">
        <v>471</v>
      </c>
      <c r="C183" s="17">
        <v>1503063</v>
      </c>
      <c r="D183" s="31">
        <v>0</v>
      </c>
      <c r="E183" s="37">
        <f t="shared" si="21"/>
        <v>0</v>
      </c>
    </row>
    <row r="184" spans="1:5" ht="31.5" x14ac:dyDescent="0.25">
      <c r="A184" s="5" t="s">
        <v>472</v>
      </c>
      <c r="B184" s="5" t="s">
        <v>473</v>
      </c>
      <c r="C184" s="17">
        <v>65177</v>
      </c>
      <c r="D184" s="31">
        <v>0</v>
      </c>
      <c r="E184" s="37">
        <f t="shared" si="21"/>
        <v>0</v>
      </c>
    </row>
    <row r="185" spans="1:5" ht="31.5" x14ac:dyDescent="0.25">
      <c r="A185" s="5" t="s">
        <v>474</v>
      </c>
      <c r="B185" s="5" t="s">
        <v>475</v>
      </c>
      <c r="C185" s="17">
        <v>2004591</v>
      </c>
      <c r="D185" s="31">
        <v>1002261</v>
      </c>
      <c r="E185" s="37">
        <f t="shared" si="21"/>
        <v>49.998278950668741</v>
      </c>
    </row>
    <row r="186" spans="1:5" ht="31.5" x14ac:dyDescent="0.25">
      <c r="A186" s="5" t="s">
        <v>90</v>
      </c>
      <c r="B186" s="5" t="s">
        <v>46</v>
      </c>
      <c r="C186" s="17">
        <v>15993839</v>
      </c>
      <c r="D186" s="31">
        <v>7996800</v>
      </c>
      <c r="E186" s="37">
        <f t="shared" si="21"/>
        <v>49.999252837295657</v>
      </c>
    </row>
    <row r="187" spans="1:5" ht="31.5" x14ac:dyDescent="0.25">
      <c r="A187" s="5" t="s">
        <v>250</v>
      </c>
      <c r="B187" s="5" t="s">
        <v>361</v>
      </c>
      <c r="C187" s="17">
        <v>333206</v>
      </c>
      <c r="D187" s="31">
        <v>333206</v>
      </c>
      <c r="E187" s="37">
        <f t="shared" si="21"/>
        <v>100</v>
      </c>
    </row>
    <row r="188" spans="1:5" ht="31.5" x14ac:dyDescent="0.25">
      <c r="A188" s="5" t="s">
        <v>476</v>
      </c>
      <c r="B188" s="5" t="s">
        <v>477</v>
      </c>
      <c r="C188" s="17">
        <v>1541308</v>
      </c>
      <c r="D188" s="31">
        <v>0</v>
      </c>
      <c r="E188" s="37">
        <f t="shared" si="21"/>
        <v>0</v>
      </c>
    </row>
    <row r="189" spans="1:5" ht="31.5" x14ac:dyDescent="0.25">
      <c r="A189" s="3" t="s">
        <v>91</v>
      </c>
      <c r="B189" s="3" t="s">
        <v>73</v>
      </c>
      <c r="C189" s="16">
        <f>C190+C211+C217+C220+C223+C226+C214+C229</f>
        <v>649192406</v>
      </c>
      <c r="D189" s="16">
        <f>D190+D211+D217+D220+D223+D226+D214+D229</f>
        <v>398118560.26999998</v>
      </c>
      <c r="E189" s="36">
        <f t="shared" si="21"/>
        <v>61.325202912185631</v>
      </c>
    </row>
    <row r="190" spans="1:5" ht="47.25" x14ac:dyDescent="0.25">
      <c r="A190" s="7" t="s">
        <v>92</v>
      </c>
      <c r="B190" s="7" t="s">
        <v>150</v>
      </c>
      <c r="C190" s="18">
        <f>C191</f>
        <v>599100459</v>
      </c>
      <c r="D190" s="18">
        <f>D191</f>
        <v>366889551</v>
      </c>
      <c r="E190" s="36">
        <f t="shared" si="21"/>
        <v>61.240071758983582</v>
      </c>
    </row>
    <row r="191" spans="1:5" ht="47.25" x14ac:dyDescent="0.25">
      <c r="A191" s="7" t="s">
        <v>93</v>
      </c>
      <c r="B191" s="7" t="s">
        <v>151</v>
      </c>
      <c r="C191" s="18">
        <f>SUM(C192:C210)</f>
        <v>599100459</v>
      </c>
      <c r="D191" s="18">
        <f>SUM(D192:D210)</f>
        <v>366889551</v>
      </c>
      <c r="E191" s="36">
        <f t="shared" si="21"/>
        <v>61.240071758983582</v>
      </c>
    </row>
    <row r="192" spans="1:5" ht="47.25" x14ac:dyDescent="0.25">
      <c r="A192" s="5" t="s">
        <v>358</v>
      </c>
      <c r="B192" s="5" t="s">
        <v>246</v>
      </c>
      <c r="C192" s="17">
        <v>2146105</v>
      </c>
      <c r="D192" s="31">
        <v>629268</v>
      </c>
      <c r="E192" s="37">
        <f t="shared" si="21"/>
        <v>29.321398533622538</v>
      </c>
    </row>
    <row r="193" spans="1:5" ht="31.5" x14ac:dyDescent="0.25">
      <c r="A193" s="5" t="s">
        <v>94</v>
      </c>
      <c r="B193" s="5" t="s">
        <v>203</v>
      </c>
      <c r="C193" s="17">
        <v>208291</v>
      </c>
      <c r="D193" s="31">
        <v>100000</v>
      </c>
      <c r="E193" s="37">
        <f t="shared" si="21"/>
        <v>48.009755582334328</v>
      </c>
    </row>
    <row r="194" spans="1:5" ht="47.25" x14ac:dyDescent="0.25">
      <c r="A194" s="5" t="s">
        <v>95</v>
      </c>
      <c r="B194" s="5" t="s">
        <v>362</v>
      </c>
      <c r="C194" s="17">
        <v>1700428</v>
      </c>
      <c r="D194" s="31">
        <v>995000</v>
      </c>
      <c r="E194" s="37">
        <f t="shared" si="21"/>
        <v>58.514679833547788</v>
      </c>
    </row>
    <row r="195" spans="1:5" ht="31.5" x14ac:dyDescent="0.25">
      <c r="A195" s="5" t="s">
        <v>96</v>
      </c>
      <c r="B195" s="5" t="s">
        <v>47</v>
      </c>
      <c r="C195" s="17">
        <v>29259</v>
      </c>
      <c r="D195" s="31">
        <v>14622</v>
      </c>
      <c r="E195" s="37">
        <f t="shared" si="21"/>
        <v>49.974366861478522</v>
      </c>
    </row>
    <row r="196" spans="1:5" ht="77.25" customHeight="1" x14ac:dyDescent="0.25">
      <c r="A196" s="5" t="s">
        <v>97</v>
      </c>
      <c r="B196" s="5" t="s">
        <v>204</v>
      </c>
      <c r="C196" s="17">
        <v>3768040</v>
      </c>
      <c r="D196" s="31">
        <v>3768040</v>
      </c>
      <c r="E196" s="37">
        <f t="shared" si="21"/>
        <v>100</v>
      </c>
    </row>
    <row r="197" spans="1:5" ht="31.5" x14ac:dyDescent="0.25">
      <c r="A197" s="5" t="s">
        <v>98</v>
      </c>
      <c r="B197" s="5" t="s">
        <v>48</v>
      </c>
      <c r="C197" s="17">
        <v>307618</v>
      </c>
      <c r="D197" s="31">
        <v>307618</v>
      </c>
      <c r="E197" s="37">
        <f t="shared" si="21"/>
        <v>100</v>
      </c>
    </row>
    <row r="198" spans="1:5" ht="63" x14ac:dyDescent="0.25">
      <c r="A198" s="5" t="s">
        <v>99</v>
      </c>
      <c r="B198" s="5" t="s">
        <v>49</v>
      </c>
      <c r="C198" s="17">
        <v>5250856</v>
      </c>
      <c r="D198" s="31">
        <v>2373000</v>
      </c>
      <c r="E198" s="37">
        <f t="shared" si="21"/>
        <v>45.192631449043738</v>
      </c>
    </row>
    <row r="199" spans="1:5" ht="31.5" x14ac:dyDescent="0.25">
      <c r="A199" s="5" t="s">
        <v>100</v>
      </c>
      <c r="B199" s="5" t="s">
        <v>50</v>
      </c>
      <c r="C199" s="17">
        <v>2683773</v>
      </c>
      <c r="D199" s="31">
        <v>1151740</v>
      </c>
      <c r="E199" s="37">
        <f t="shared" si="21"/>
        <v>42.914955922129032</v>
      </c>
    </row>
    <row r="200" spans="1:5" ht="15.75" x14ac:dyDescent="0.25">
      <c r="A200" s="5" t="s">
        <v>235</v>
      </c>
      <c r="B200" s="5" t="s">
        <v>234</v>
      </c>
      <c r="C200" s="17">
        <v>429979584</v>
      </c>
      <c r="D200" s="31">
        <v>280941858</v>
      </c>
      <c r="E200" s="37">
        <f t="shared" si="21"/>
        <v>65.338418021261219</v>
      </c>
    </row>
    <row r="201" spans="1:5" ht="31.5" x14ac:dyDescent="0.25">
      <c r="A201" s="5" t="s">
        <v>101</v>
      </c>
      <c r="B201" s="5" t="s">
        <v>51</v>
      </c>
      <c r="C201" s="17">
        <v>12304704</v>
      </c>
      <c r="D201" s="31">
        <v>7027668</v>
      </c>
      <c r="E201" s="37">
        <f t="shared" si="21"/>
        <v>57.113669699002919</v>
      </c>
    </row>
    <row r="202" spans="1:5" ht="47.25" x14ac:dyDescent="0.25">
      <c r="A202" s="5" t="s">
        <v>102</v>
      </c>
      <c r="B202" s="5" t="s">
        <v>52</v>
      </c>
      <c r="C202" s="17">
        <v>23445297</v>
      </c>
      <c r="D202" s="31">
        <v>11226440</v>
      </c>
      <c r="E202" s="37">
        <f t="shared" si="21"/>
        <v>47.883547817713719</v>
      </c>
    </row>
    <row r="203" spans="1:5" ht="31.5" x14ac:dyDescent="0.25">
      <c r="A203" s="5" t="s">
        <v>103</v>
      </c>
      <c r="B203" s="5" t="s">
        <v>53</v>
      </c>
      <c r="C203" s="17">
        <v>2563415</v>
      </c>
      <c r="D203" s="31">
        <v>1296000</v>
      </c>
      <c r="E203" s="37">
        <f t="shared" si="21"/>
        <v>50.557557008911935</v>
      </c>
    </row>
    <row r="204" spans="1:5" ht="31.5" x14ac:dyDescent="0.25">
      <c r="A204" s="5" t="s">
        <v>230</v>
      </c>
      <c r="B204" s="5" t="s">
        <v>231</v>
      </c>
      <c r="C204" s="17">
        <v>10986</v>
      </c>
      <c r="D204" s="31">
        <v>10986</v>
      </c>
      <c r="E204" s="37">
        <f t="shared" si="21"/>
        <v>100</v>
      </c>
    </row>
    <row r="205" spans="1:5" ht="47.25" x14ac:dyDescent="0.25">
      <c r="A205" s="5" t="s">
        <v>434</v>
      </c>
      <c r="B205" s="5" t="s">
        <v>435</v>
      </c>
      <c r="C205" s="17">
        <v>0</v>
      </c>
      <c r="D205" s="31">
        <v>5639</v>
      </c>
      <c r="E205" s="37">
        <v>0</v>
      </c>
    </row>
    <row r="206" spans="1:5" ht="31.5" x14ac:dyDescent="0.25">
      <c r="A206" s="5" t="s">
        <v>232</v>
      </c>
      <c r="B206" s="5" t="s">
        <v>233</v>
      </c>
      <c r="C206" s="17">
        <v>629110</v>
      </c>
      <c r="D206" s="31">
        <v>0</v>
      </c>
      <c r="E206" s="37">
        <f t="shared" si="21"/>
        <v>0</v>
      </c>
    </row>
    <row r="207" spans="1:5" ht="78.75" x14ac:dyDescent="0.25">
      <c r="A207" s="5" t="s">
        <v>104</v>
      </c>
      <c r="B207" s="5" t="s">
        <v>54</v>
      </c>
      <c r="C207" s="17">
        <v>102040094</v>
      </c>
      <c r="D207" s="31">
        <v>51342000</v>
      </c>
      <c r="E207" s="37">
        <f t="shared" si="21"/>
        <v>50.315516173475892</v>
      </c>
    </row>
    <row r="208" spans="1:5" ht="31.5" x14ac:dyDescent="0.25">
      <c r="A208" s="5" t="s">
        <v>105</v>
      </c>
      <c r="B208" s="5" t="s">
        <v>55</v>
      </c>
      <c r="C208" s="17">
        <v>6152000</v>
      </c>
      <c r="D208" s="31">
        <v>2762160</v>
      </c>
      <c r="E208" s="37">
        <f t="shared" si="21"/>
        <v>44.89856957087126</v>
      </c>
    </row>
    <row r="209" spans="1:5" ht="31.5" x14ac:dyDescent="0.25">
      <c r="A209" s="4" t="s">
        <v>106</v>
      </c>
      <c r="B209" s="5" t="s">
        <v>56</v>
      </c>
      <c r="C209" s="17">
        <v>5745025</v>
      </c>
      <c r="D209" s="31">
        <v>2888112</v>
      </c>
      <c r="E209" s="37">
        <f t="shared" si="21"/>
        <v>50.271530585158466</v>
      </c>
    </row>
    <row r="210" spans="1:5" ht="47.25" x14ac:dyDescent="0.25">
      <c r="A210" s="4" t="s">
        <v>167</v>
      </c>
      <c r="B210" s="5" t="s">
        <v>236</v>
      </c>
      <c r="C210" s="17">
        <v>135874</v>
      </c>
      <c r="D210" s="31">
        <v>49400</v>
      </c>
      <c r="E210" s="37">
        <f t="shared" si="21"/>
        <v>36.357213300557873</v>
      </c>
    </row>
    <row r="211" spans="1:5" ht="63" x14ac:dyDescent="0.25">
      <c r="A211" s="6" t="s">
        <v>107</v>
      </c>
      <c r="B211" s="7" t="s">
        <v>57</v>
      </c>
      <c r="C211" s="18">
        <f>C212</f>
        <v>1830</v>
      </c>
      <c r="D211" s="18">
        <f>D212</f>
        <v>0</v>
      </c>
      <c r="E211" s="36">
        <f t="shared" si="21"/>
        <v>0</v>
      </c>
    </row>
    <row r="212" spans="1:5" ht="63" x14ac:dyDescent="0.25">
      <c r="A212" s="6" t="s">
        <v>108</v>
      </c>
      <c r="B212" s="7" t="s">
        <v>152</v>
      </c>
      <c r="C212" s="18">
        <f>C213</f>
        <v>1830</v>
      </c>
      <c r="D212" s="18">
        <f>D213</f>
        <v>0</v>
      </c>
      <c r="E212" s="36">
        <f t="shared" si="21"/>
        <v>0</v>
      </c>
    </row>
    <row r="213" spans="1:5" ht="63" x14ac:dyDescent="0.25">
      <c r="A213" s="4" t="s">
        <v>109</v>
      </c>
      <c r="B213" s="5" t="s">
        <v>152</v>
      </c>
      <c r="C213" s="17">
        <v>1830</v>
      </c>
      <c r="D213" s="31">
        <v>0</v>
      </c>
      <c r="E213" s="37">
        <f t="shared" si="21"/>
        <v>0</v>
      </c>
    </row>
    <row r="214" spans="1:5" ht="47.25" x14ac:dyDescent="0.25">
      <c r="A214" s="6" t="s">
        <v>365</v>
      </c>
      <c r="B214" s="7" t="s">
        <v>366</v>
      </c>
      <c r="C214" s="18">
        <f>C215</f>
        <v>8190354</v>
      </c>
      <c r="D214" s="18">
        <f>D215</f>
        <v>3476275</v>
      </c>
      <c r="E214" s="36">
        <f t="shared" si="21"/>
        <v>42.443525640039489</v>
      </c>
    </row>
    <row r="215" spans="1:5" ht="63" x14ac:dyDescent="0.25">
      <c r="A215" s="6" t="s">
        <v>367</v>
      </c>
      <c r="B215" s="7" t="s">
        <v>368</v>
      </c>
      <c r="C215" s="18">
        <f>C216</f>
        <v>8190354</v>
      </c>
      <c r="D215" s="18">
        <f>D216</f>
        <v>3476275</v>
      </c>
      <c r="E215" s="36">
        <f t="shared" ref="E215" si="24">D215/C215*100</f>
        <v>42.443525640039489</v>
      </c>
    </row>
    <row r="216" spans="1:5" ht="47.25" x14ac:dyDescent="0.25">
      <c r="A216" s="4" t="s">
        <v>369</v>
      </c>
      <c r="B216" s="25" t="s">
        <v>370</v>
      </c>
      <c r="C216" s="17">
        <v>8190354</v>
      </c>
      <c r="D216" s="31">
        <v>3476275</v>
      </c>
      <c r="E216" s="37">
        <f t="shared" si="21"/>
        <v>42.443525640039489</v>
      </c>
    </row>
    <row r="217" spans="1:5" ht="78.75" x14ac:dyDescent="0.25">
      <c r="A217" s="6" t="s">
        <v>252</v>
      </c>
      <c r="B217" s="7" t="s">
        <v>253</v>
      </c>
      <c r="C217" s="18">
        <f>C218</f>
        <v>1969057</v>
      </c>
      <c r="D217" s="18">
        <f>D218</f>
        <v>1312712</v>
      </c>
      <c r="E217" s="36">
        <f t="shared" ref="E217:E258" si="25">D217/C217*100</f>
        <v>66.667039095363918</v>
      </c>
    </row>
    <row r="218" spans="1:5" ht="94.5" x14ac:dyDescent="0.25">
      <c r="A218" s="6" t="s">
        <v>254</v>
      </c>
      <c r="B218" s="7" t="s">
        <v>255</v>
      </c>
      <c r="C218" s="18">
        <f>C219</f>
        <v>1969057</v>
      </c>
      <c r="D218" s="18">
        <f>D219</f>
        <v>1312712</v>
      </c>
      <c r="E218" s="36">
        <f t="shared" si="25"/>
        <v>66.667039095363918</v>
      </c>
    </row>
    <row r="219" spans="1:5" ht="94.5" x14ac:dyDescent="0.25">
      <c r="A219" s="4" t="s">
        <v>256</v>
      </c>
      <c r="B219" s="5" t="s">
        <v>255</v>
      </c>
      <c r="C219" s="17">
        <v>1969057</v>
      </c>
      <c r="D219" s="31">
        <v>1312712</v>
      </c>
      <c r="E219" s="37">
        <f t="shared" si="25"/>
        <v>66.667039095363918</v>
      </c>
    </row>
    <row r="220" spans="1:5" ht="141.75" x14ac:dyDescent="0.25">
      <c r="A220" s="6" t="s">
        <v>187</v>
      </c>
      <c r="B220" s="7" t="s">
        <v>248</v>
      </c>
      <c r="C220" s="18">
        <f>C221</f>
        <v>14061600</v>
      </c>
      <c r="D220" s="18">
        <f>D221</f>
        <v>14061600</v>
      </c>
      <c r="E220" s="36">
        <f t="shared" si="25"/>
        <v>100</v>
      </c>
    </row>
    <row r="221" spans="1:5" ht="126" x14ac:dyDescent="0.25">
      <c r="A221" s="6" t="s">
        <v>186</v>
      </c>
      <c r="B221" s="7" t="s">
        <v>247</v>
      </c>
      <c r="C221" s="18">
        <f>C222</f>
        <v>14061600</v>
      </c>
      <c r="D221" s="18">
        <f>D222</f>
        <v>14061600</v>
      </c>
      <c r="E221" s="36">
        <f t="shared" si="25"/>
        <v>100</v>
      </c>
    </row>
    <row r="222" spans="1:5" ht="126" x14ac:dyDescent="0.25">
      <c r="A222" s="4" t="s">
        <v>188</v>
      </c>
      <c r="B222" s="5" t="s">
        <v>247</v>
      </c>
      <c r="C222" s="17">
        <v>14061600</v>
      </c>
      <c r="D222" s="31">
        <v>14061600</v>
      </c>
      <c r="E222" s="37">
        <f t="shared" si="25"/>
        <v>100</v>
      </c>
    </row>
    <row r="223" spans="1:5" ht="63" x14ac:dyDescent="0.25">
      <c r="A223" s="6" t="s">
        <v>356</v>
      </c>
      <c r="B223" s="7" t="s">
        <v>168</v>
      </c>
      <c r="C223" s="18">
        <f>C225</f>
        <v>13910320</v>
      </c>
      <c r="D223" s="18">
        <f>D225</f>
        <v>7927200</v>
      </c>
      <c r="E223" s="36">
        <f t="shared" si="25"/>
        <v>56.987905382478623</v>
      </c>
    </row>
    <row r="224" spans="1:5" ht="63" x14ac:dyDescent="0.25">
      <c r="A224" s="6" t="s">
        <v>357</v>
      </c>
      <c r="B224" s="7" t="s">
        <v>166</v>
      </c>
      <c r="C224" s="18">
        <f>C225</f>
        <v>13910320</v>
      </c>
      <c r="D224" s="18">
        <f>D225</f>
        <v>7927200</v>
      </c>
      <c r="E224" s="36">
        <f t="shared" si="25"/>
        <v>56.987905382478623</v>
      </c>
    </row>
    <row r="225" spans="1:5" ht="63" x14ac:dyDescent="0.25">
      <c r="A225" s="4" t="s">
        <v>165</v>
      </c>
      <c r="B225" s="5" t="s">
        <v>166</v>
      </c>
      <c r="C225" s="17">
        <v>13910320</v>
      </c>
      <c r="D225" s="31">
        <v>7927200</v>
      </c>
      <c r="E225" s="36">
        <f t="shared" si="25"/>
        <v>56.987905382478623</v>
      </c>
    </row>
    <row r="226" spans="1:5" ht="72" customHeight="1" x14ac:dyDescent="0.25">
      <c r="A226" s="6" t="s">
        <v>191</v>
      </c>
      <c r="B226" s="7" t="s">
        <v>205</v>
      </c>
      <c r="C226" s="18">
        <f>C227</f>
        <v>10451869</v>
      </c>
      <c r="D226" s="18">
        <f>D227</f>
        <v>3764190</v>
      </c>
      <c r="E226" s="36">
        <f t="shared" si="25"/>
        <v>36.014515681358041</v>
      </c>
    </row>
    <row r="227" spans="1:5" ht="47.25" x14ac:dyDescent="0.25">
      <c r="A227" s="6" t="s">
        <v>189</v>
      </c>
      <c r="B227" s="7" t="s">
        <v>194</v>
      </c>
      <c r="C227" s="18">
        <f>C228</f>
        <v>10451869</v>
      </c>
      <c r="D227" s="18">
        <f>D228</f>
        <v>3764190</v>
      </c>
      <c r="E227" s="36">
        <f t="shared" si="25"/>
        <v>36.014515681358041</v>
      </c>
    </row>
    <row r="228" spans="1:5" ht="47.25" x14ac:dyDescent="0.25">
      <c r="A228" s="4" t="s">
        <v>190</v>
      </c>
      <c r="B228" s="5" t="s">
        <v>194</v>
      </c>
      <c r="C228" s="17">
        <v>10451869</v>
      </c>
      <c r="D228" s="31">
        <v>3764190</v>
      </c>
      <c r="E228" s="37">
        <f t="shared" si="25"/>
        <v>36.014515681358041</v>
      </c>
    </row>
    <row r="229" spans="1:5" ht="47.25" x14ac:dyDescent="0.25">
      <c r="A229" s="6" t="s">
        <v>371</v>
      </c>
      <c r="B229" s="7" t="s">
        <v>372</v>
      </c>
      <c r="C229" s="18">
        <f>C230</f>
        <v>1506917</v>
      </c>
      <c r="D229" s="18">
        <f>D230</f>
        <v>687032.27</v>
      </c>
      <c r="E229" s="36">
        <f t="shared" si="25"/>
        <v>45.591911830578589</v>
      </c>
    </row>
    <row r="230" spans="1:5" ht="47.25" x14ac:dyDescent="0.25">
      <c r="A230" s="6" t="s">
        <v>373</v>
      </c>
      <c r="B230" s="7" t="s">
        <v>374</v>
      </c>
      <c r="C230" s="18">
        <f>C231</f>
        <v>1506917</v>
      </c>
      <c r="D230" s="18">
        <f>D231</f>
        <v>687032.27</v>
      </c>
      <c r="E230" s="36">
        <f t="shared" si="25"/>
        <v>45.591911830578589</v>
      </c>
    </row>
    <row r="231" spans="1:5" ht="47.25" x14ac:dyDescent="0.25">
      <c r="A231" s="4" t="s">
        <v>375</v>
      </c>
      <c r="B231" s="5" t="s">
        <v>374</v>
      </c>
      <c r="C231" s="17">
        <v>1506917</v>
      </c>
      <c r="D231" s="31">
        <v>687032.27</v>
      </c>
      <c r="E231" s="36">
        <f t="shared" si="25"/>
        <v>45.591911830578589</v>
      </c>
    </row>
    <row r="232" spans="1:5" ht="15.75" x14ac:dyDescent="0.25">
      <c r="A232" s="2" t="s">
        <v>110</v>
      </c>
      <c r="B232" s="3" t="s">
        <v>58</v>
      </c>
      <c r="C232" s="16">
        <f>C233+C241+C238</f>
        <v>169023525.16</v>
      </c>
      <c r="D232" s="16">
        <f>D233+D241+D238</f>
        <v>79512684.930000007</v>
      </c>
      <c r="E232" s="36">
        <f t="shared" si="25"/>
        <v>47.04237759491302</v>
      </c>
    </row>
    <row r="233" spans="1:5" ht="63" x14ac:dyDescent="0.25">
      <c r="A233" s="6" t="s">
        <v>111</v>
      </c>
      <c r="B233" s="7" t="s">
        <v>59</v>
      </c>
      <c r="C233" s="18">
        <f>C234</f>
        <v>158328158.49000001</v>
      </c>
      <c r="D233" s="18">
        <f>D234</f>
        <v>79108518.260000005</v>
      </c>
      <c r="E233" s="36">
        <f t="shared" si="25"/>
        <v>49.964907704649704</v>
      </c>
    </row>
    <row r="234" spans="1:5" ht="70.5" customHeight="1" x14ac:dyDescent="0.25">
      <c r="A234" s="6" t="s">
        <v>112</v>
      </c>
      <c r="B234" s="7" t="s">
        <v>60</v>
      </c>
      <c r="C234" s="18">
        <f>SUM(C235:C237)</f>
        <v>158328158.49000001</v>
      </c>
      <c r="D234" s="18">
        <f>SUM(D235:D237)</f>
        <v>79108518.260000005</v>
      </c>
      <c r="E234" s="36">
        <f t="shared" si="25"/>
        <v>49.964907704649704</v>
      </c>
    </row>
    <row r="235" spans="1:5" ht="76.5" customHeight="1" x14ac:dyDescent="0.25">
      <c r="A235" s="4" t="s">
        <v>113</v>
      </c>
      <c r="B235" s="5" t="s">
        <v>60</v>
      </c>
      <c r="C235" s="17">
        <v>80221754.099999994</v>
      </c>
      <c r="D235" s="31">
        <v>1726038.62</v>
      </c>
      <c r="E235" s="37">
        <f t="shared" si="25"/>
        <v>2.1515842421600704</v>
      </c>
    </row>
    <row r="236" spans="1:5" ht="84" customHeight="1" x14ac:dyDescent="0.25">
      <c r="A236" s="4" t="s">
        <v>114</v>
      </c>
      <c r="B236" s="5" t="s">
        <v>60</v>
      </c>
      <c r="C236" s="17">
        <v>721087</v>
      </c>
      <c r="D236" s="31">
        <v>333162.25</v>
      </c>
      <c r="E236" s="37">
        <f t="shared" si="25"/>
        <v>46.202781356479875</v>
      </c>
    </row>
    <row r="237" spans="1:5" ht="85.5" customHeight="1" x14ac:dyDescent="0.25">
      <c r="A237" s="4" t="s">
        <v>115</v>
      </c>
      <c r="B237" s="5" t="s">
        <v>60</v>
      </c>
      <c r="C237" s="17">
        <v>77385317.390000001</v>
      </c>
      <c r="D237" s="31">
        <v>77049317.390000001</v>
      </c>
      <c r="E237" s="37">
        <f t="shared" si="25"/>
        <v>99.565809107809628</v>
      </c>
    </row>
    <row r="238" spans="1:5" ht="47.25" customHeight="1" x14ac:dyDescent="0.25">
      <c r="A238" s="6" t="s">
        <v>436</v>
      </c>
      <c r="B238" s="7" t="s">
        <v>437</v>
      </c>
      <c r="C238" s="18">
        <f>C239</f>
        <v>104166.67</v>
      </c>
      <c r="D238" s="18">
        <f>D239</f>
        <v>104166.67</v>
      </c>
      <c r="E238" s="36">
        <v>0</v>
      </c>
    </row>
    <row r="239" spans="1:5" ht="57.75" customHeight="1" x14ac:dyDescent="0.25">
      <c r="A239" s="6" t="s">
        <v>438</v>
      </c>
      <c r="B239" s="7" t="s">
        <v>439</v>
      </c>
      <c r="C239" s="18">
        <f>C240</f>
        <v>104166.67</v>
      </c>
      <c r="D239" s="18">
        <f>D240</f>
        <v>104166.67</v>
      </c>
      <c r="E239" s="36">
        <v>0</v>
      </c>
    </row>
    <row r="240" spans="1:5" ht="56.25" customHeight="1" x14ac:dyDescent="0.25">
      <c r="A240" s="4" t="s">
        <v>440</v>
      </c>
      <c r="B240" s="5" t="s">
        <v>439</v>
      </c>
      <c r="C240" s="17">
        <v>104166.67</v>
      </c>
      <c r="D240" s="31">
        <v>104166.67</v>
      </c>
      <c r="E240" s="37">
        <v>0</v>
      </c>
    </row>
    <row r="241" spans="1:5" ht="30.75" customHeight="1" x14ac:dyDescent="0.25">
      <c r="A241" s="6" t="s">
        <v>192</v>
      </c>
      <c r="B241" s="7" t="s">
        <v>206</v>
      </c>
      <c r="C241" s="18">
        <f>C242</f>
        <v>10591200</v>
      </c>
      <c r="D241" s="18">
        <f>D242</f>
        <v>300000</v>
      </c>
      <c r="E241" s="36">
        <f t="shared" si="25"/>
        <v>2.8325402220711537</v>
      </c>
    </row>
    <row r="242" spans="1:5" ht="42" customHeight="1" x14ac:dyDescent="0.25">
      <c r="A242" s="6" t="s">
        <v>193</v>
      </c>
      <c r="B242" s="7" t="s">
        <v>207</v>
      </c>
      <c r="C242" s="18">
        <f>SUM(C243:C247)</f>
        <v>10591200</v>
      </c>
      <c r="D242" s="18">
        <f>SUM(D243:D247)</f>
        <v>300000</v>
      </c>
      <c r="E242" s="36">
        <f t="shared" si="25"/>
        <v>2.8325402220711537</v>
      </c>
    </row>
    <row r="243" spans="1:5" ht="42" customHeight="1" x14ac:dyDescent="0.25">
      <c r="A243" s="4" t="s">
        <v>478</v>
      </c>
      <c r="B243" s="5" t="s">
        <v>479</v>
      </c>
      <c r="C243" s="17">
        <v>37000</v>
      </c>
      <c r="D243" s="17">
        <v>0</v>
      </c>
      <c r="E243" s="36">
        <f t="shared" si="25"/>
        <v>0</v>
      </c>
    </row>
    <row r="244" spans="1:5" ht="42" customHeight="1" x14ac:dyDescent="0.25">
      <c r="A244" s="4" t="s">
        <v>376</v>
      </c>
      <c r="B244" s="5" t="s">
        <v>377</v>
      </c>
      <c r="C244" s="17">
        <v>9223000</v>
      </c>
      <c r="D244" s="31">
        <v>0</v>
      </c>
      <c r="E244" s="37">
        <f t="shared" si="25"/>
        <v>0</v>
      </c>
    </row>
    <row r="245" spans="1:5" ht="42" customHeight="1" x14ac:dyDescent="0.25">
      <c r="A245" s="4" t="s">
        <v>383</v>
      </c>
      <c r="B245" s="5" t="s">
        <v>384</v>
      </c>
      <c r="C245" s="17">
        <v>1000000</v>
      </c>
      <c r="D245" s="31">
        <v>0</v>
      </c>
      <c r="E245" s="37">
        <f t="shared" si="25"/>
        <v>0</v>
      </c>
    </row>
    <row r="246" spans="1:5" ht="67.5" customHeight="1" x14ac:dyDescent="0.25">
      <c r="A246" s="4" t="s">
        <v>215</v>
      </c>
      <c r="B246" s="5" t="s">
        <v>216</v>
      </c>
      <c r="C246" s="17">
        <v>300000</v>
      </c>
      <c r="D246" s="31">
        <v>300000</v>
      </c>
      <c r="E246" s="37">
        <f t="shared" si="25"/>
        <v>100</v>
      </c>
    </row>
    <row r="247" spans="1:5" ht="67.5" customHeight="1" x14ac:dyDescent="0.25">
      <c r="A247" s="4" t="s">
        <v>480</v>
      </c>
      <c r="B247" s="5" t="s">
        <v>481</v>
      </c>
      <c r="C247" s="17">
        <v>31200</v>
      </c>
      <c r="D247" s="31">
        <v>0</v>
      </c>
      <c r="E247" s="37">
        <f t="shared" si="25"/>
        <v>0</v>
      </c>
    </row>
    <row r="248" spans="1:5" ht="91.5" customHeight="1" x14ac:dyDescent="0.25">
      <c r="A248" s="2" t="s">
        <v>442</v>
      </c>
      <c r="B248" s="3" t="s">
        <v>441</v>
      </c>
      <c r="C248" s="16">
        <f>C249</f>
        <v>0</v>
      </c>
      <c r="D248" s="16">
        <f>D249</f>
        <v>1904735.58</v>
      </c>
      <c r="E248" s="36">
        <v>0</v>
      </c>
    </row>
    <row r="249" spans="1:5" ht="48.75" customHeight="1" x14ac:dyDescent="0.25">
      <c r="A249" s="6" t="s">
        <v>444</v>
      </c>
      <c r="B249" s="7" t="s">
        <v>443</v>
      </c>
      <c r="C249" s="18">
        <f>C250</f>
        <v>0</v>
      </c>
      <c r="D249" s="30">
        <f>D250</f>
        <v>1904735.58</v>
      </c>
      <c r="E249" s="36">
        <v>0</v>
      </c>
    </row>
    <row r="250" spans="1:5" ht="67.5" customHeight="1" x14ac:dyDescent="0.25">
      <c r="A250" s="4" t="s">
        <v>445</v>
      </c>
      <c r="B250" s="5" t="s">
        <v>443</v>
      </c>
      <c r="C250" s="17">
        <v>0</v>
      </c>
      <c r="D250" s="31">
        <v>1904735.58</v>
      </c>
      <c r="E250" s="37">
        <v>0</v>
      </c>
    </row>
    <row r="251" spans="1:5" ht="69" customHeight="1" x14ac:dyDescent="0.25">
      <c r="A251" s="2" t="s">
        <v>446</v>
      </c>
      <c r="B251" s="3" t="s">
        <v>447</v>
      </c>
      <c r="C251" s="16">
        <f>C252+C254</f>
        <v>0</v>
      </c>
      <c r="D251" s="16">
        <f>D252+D254</f>
        <v>-1985811.34</v>
      </c>
      <c r="E251" s="36">
        <v>0</v>
      </c>
    </row>
    <row r="252" spans="1:5" ht="67.5" customHeight="1" x14ac:dyDescent="0.25">
      <c r="A252" s="6" t="s">
        <v>449</v>
      </c>
      <c r="B252" s="7" t="s">
        <v>448</v>
      </c>
      <c r="C252" s="18">
        <f>C253</f>
        <v>0</v>
      </c>
      <c r="D252" s="30">
        <f>D253</f>
        <v>-271415.49</v>
      </c>
      <c r="E252" s="36">
        <v>0</v>
      </c>
    </row>
    <row r="253" spans="1:5" ht="67.5" customHeight="1" x14ac:dyDescent="0.25">
      <c r="A253" s="4" t="s">
        <v>450</v>
      </c>
      <c r="B253" s="5" t="s">
        <v>448</v>
      </c>
      <c r="C253" s="17">
        <v>0</v>
      </c>
      <c r="D253" s="31">
        <v>-271415.49</v>
      </c>
      <c r="E253" s="37">
        <v>0</v>
      </c>
    </row>
    <row r="254" spans="1:5" ht="67.5" customHeight="1" x14ac:dyDescent="0.25">
      <c r="A254" s="6" t="s">
        <v>451</v>
      </c>
      <c r="B254" s="7" t="s">
        <v>454</v>
      </c>
      <c r="C254" s="18">
        <f>C255+C256+C257</f>
        <v>0</v>
      </c>
      <c r="D254" s="18">
        <f>D255+D256+D257</f>
        <v>-1714395.85</v>
      </c>
      <c r="E254" s="36">
        <v>0</v>
      </c>
    </row>
    <row r="255" spans="1:5" ht="67.5" customHeight="1" x14ac:dyDescent="0.25">
      <c r="A255" s="4" t="s">
        <v>452</v>
      </c>
      <c r="B255" s="5" t="s">
        <v>453</v>
      </c>
      <c r="C255" s="17">
        <v>0</v>
      </c>
      <c r="D255" s="31">
        <v>-1659110.12</v>
      </c>
      <c r="E255" s="37">
        <v>0</v>
      </c>
    </row>
    <row r="256" spans="1:5" ht="67.5" customHeight="1" x14ac:dyDescent="0.25">
      <c r="A256" s="4" t="s">
        <v>455</v>
      </c>
      <c r="B256" s="5" t="s">
        <v>453</v>
      </c>
      <c r="C256" s="17">
        <v>0</v>
      </c>
      <c r="D256" s="31">
        <v>-35899</v>
      </c>
      <c r="E256" s="37">
        <v>0</v>
      </c>
    </row>
    <row r="257" spans="1:5" ht="67.5" customHeight="1" x14ac:dyDescent="0.25">
      <c r="A257" s="4" t="s">
        <v>456</v>
      </c>
      <c r="B257" s="5" t="s">
        <v>454</v>
      </c>
      <c r="C257" s="17">
        <v>0</v>
      </c>
      <c r="D257" s="31">
        <v>-19386.73</v>
      </c>
      <c r="E257" s="37">
        <v>0</v>
      </c>
    </row>
    <row r="258" spans="1:5" ht="15.75" x14ac:dyDescent="0.25">
      <c r="A258" s="20"/>
      <c r="B258" s="2" t="s">
        <v>61</v>
      </c>
      <c r="C258" s="16">
        <f>C10+C148</f>
        <v>1324862377.1600001</v>
      </c>
      <c r="D258" s="16">
        <f>D10+D148</f>
        <v>716379248.12</v>
      </c>
      <c r="E258" s="36">
        <f t="shared" si="25"/>
        <v>54.071974604309013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2024-07-03T08:52:52Z</cp:lastPrinted>
  <dcterms:created xsi:type="dcterms:W3CDTF">2018-05-24T06:09:51Z</dcterms:created>
  <dcterms:modified xsi:type="dcterms:W3CDTF">2024-08-23T11:02:32Z</dcterms:modified>
</cp:coreProperties>
</file>