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№5'!$G$1:$M$498</definedName>
  </definedNames>
  <calcPr calcId="145621"/>
</workbook>
</file>

<file path=xl/calcChain.xml><?xml version="1.0" encoding="utf-8"?>
<calcChain xmlns="http://schemas.openxmlformats.org/spreadsheetml/2006/main">
  <c r="M492" i="2" l="1"/>
  <c r="M491" i="2"/>
  <c r="M490" i="2"/>
  <c r="L489" i="2"/>
  <c r="L488" i="2" s="1"/>
  <c r="K489" i="2"/>
  <c r="K488" i="2" s="1"/>
  <c r="M485" i="2"/>
  <c r="L484" i="2"/>
  <c r="M484" i="2" s="1"/>
  <c r="K484" i="2"/>
  <c r="K483" i="2"/>
  <c r="M482" i="2"/>
  <c r="L481" i="2"/>
  <c r="L480" i="2" s="1"/>
  <c r="K481" i="2"/>
  <c r="M481" i="2" s="1"/>
  <c r="M478" i="2"/>
  <c r="L477" i="2"/>
  <c r="K477" i="2"/>
  <c r="M477" i="2" s="1"/>
  <c r="M476" i="2"/>
  <c r="L475" i="2"/>
  <c r="L472" i="2" s="1"/>
  <c r="K475" i="2"/>
  <c r="M474" i="2"/>
  <c r="L473" i="2"/>
  <c r="K473" i="2"/>
  <c r="M473" i="2" s="1"/>
  <c r="M471" i="2"/>
  <c r="M470" i="2"/>
  <c r="L469" i="2"/>
  <c r="L468" i="2" s="1"/>
  <c r="K469" i="2"/>
  <c r="K468" i="2" s="1"/>
  <c r="M467" i="2"/>
  <c r="M466" i="2"/>
  <c r="L465" i="2"/>
  <c r="K465" i="2"/>
  <c r="M465" i="2" s="1"/>
  <c r="M464" i="2"/>
  <c r="L463" i="2"/>
  <c r="K463" i="2"/>
  <c r="M462" i="2"/>
  <c r="L461" i="2"/>
  <c r="K461" i="2"/>
  <c r="M461" i="2" s="1"/>
  <c r="M460" i="2"/>
  <c r="L459" i="2"/>
  <c r="K459" i="2"/>
  <c r="M458" i="2"/>
  <c r="M457" i="2"/>
  <c r="M456" i="2"/>
  <c r="M455" i="2"/>
  <c r="M454" i="2"/>
  <c r="L454" i="2"/>
  <c r="K454" i="2"/>
  <c r="M453" i="2"/>
  <c r="M452" i="2"/>
  <c r="M451" i="2"/>
  <c r="L450" i="2"/>
  <c r="M450" i="2" s="1"/>
  <c r="K450" i="2"/>
  <c r="M449" i="2"/>
  <c r="L448" i="2"/>
  <c r="K448" i="2"/>
  <c r="K447" i="2" s="1"/>
  <c r="M424" i="2"/>
  <c r="L423" i="2"/>
  <c r="M423" i="2" s="1"/>
  <c r="K423" i="2"/>
  <c r="K422" i="2"/>
  <c r="M421" i="2"/>
  <c r="M420" i="2"/>
  <c r="L420" i="2"/>
  <c r="L419" i="2" s="1"/>
  <c r="M419" i="2" s="1"/>
  <c r="K420" i="2"/>
  <c r="K419" i="2"/>
  <c r="K418" i="2" s="1"/>
  <c r="M417" i="2"/>
  <c r="M416" i="2"/>
  <c r="L415" i="2"/>
  <c r="L414" i="2" s="1"/>
  <c r="K415" i="2"/>
  <c r="K414" i="2" s="1"/>
  <c r="M409" i="2"/>
  <c r="L408" i="2"/>
  <c r="M408" i="2" s="1"/>
  <c r="K408" i="2"/>
  <c r="M407" i="2"/>
  <c r="L406" i="2"/>
  <c r="M406" i="2" s="1"/>
  <c r="K406" i="2"/>
  <c r="M393" i="2"/>
  <c r="L392" i="2"/>
  <c r="M392" i="2" s="1"/>
  <c r="K392" i="2"/>
  <c r="K391" i="2"/>
  <c r="M390" i="2"/>
  <c r="L389" i="2"/>
  <c r="L388" i="2" s="1"/>
  <c r="K389" i="2"/>
  <c r="K388" i="2" s="1"/>
  <c r="K387" i="2" s="1"/>
  <c r="M386" i="2"/>
  <c r="M385" i="2"/>
  <c r="L384" i="2"/>
  <c r="M384" i="2" s="1"/>
  <c r="K384" i="2"/>
  <c r="K382" i="2" s="1"/>
  <c r="M381" i="2"/>
  <c r="L380" i="2"/>
  <c r="M380" i="2" s="1"/>
  <c r="K380" i="2"/>
  <c r="M379" i="2"/>
  <c r="L378" i="2"/>
  <c r="M378" i="2" s="1"/>
  <c r="K378" i="2"/>
  <c r="M377" i="2"/>
  <c r="L376" i="2"/>
  <c r="L375" i="2" s="1"/>
  <c r="M375" i="2" s="1"/>
  <c r="K376" i="2"/>
  <c r="K375" i="2"/>
  <c r="M374" i="2"/>
  <c r="M373" i="2"/>
  <c r="L372" i="2"/>
  <c r="K372" i="2"/>
  <c r="K371" i="2" s="1"/>
  <c r="M370" i="2"/>
  <c r="L369" i="2"/>
  <c r="M369" i="2" s="1"/>
  <c r="K369" i="2"/>
  <c r="M368" i="2"/>
  <c r="L367" i="2"/>
  <c r="K367" i="2"/>
  <c r="K363" i="2" s="1"/>
  <c r="M366" i="2"/>
  <c r="M365" i="2"/>
  <c r="L364" i="2"/>
  <c r="L363" i="2" s="1"/>
  <c r="K364" i="2"/>
  <c r="M362" i="2"/>
  <c r="L361" i="2"/>
  <c r="L360" i="2" s="1"/>
  <c r="K361" i="2"/>
  <c r="K360" i="2" s="1"/>
  <c r="M359" i="2"/>
  <c r="M358" i="2"/>
  <c r="L358" i="2"/>
  <c r="K358" i="2"/>
  <c r="M357" i="2"/>
  <c r="M356" i="2"/>
  <c r="L356" i="2"/>
  <c r="K356" i="2"/>
  <c r="M355" i="2"/>
  <c r="M354" i="2"/>
  <c r="L354" i="2"/>
  <c r="K354" i="2"/>
  <c r="M353" i="2"/>
  <c r="M352" i="2"/>
  <c r="L352" i="2"/>
  <c r="K352" i="2"/>
  <c r="M351" i="2"/>
  <c r="M350" i="2"/>
  <c r="L349" i="2"/>
  <c r="K349" i="2"/>
  <c r="M349" i="2" s="1"/>
  <c r="M348" i="2"/>
  <c r="M347" i="2"/>
  <c r="M346" i="2"/>
  <c r="L345" i="2"/>
  <c r="M345" i="2" s="1"/>
  <c r="K345" i="2"/>
  <c r="M344" i="2"/>
  <c r="M343" i="2"/>
  <c r="L342" i="2"/>
  <c r="K342" i="2"/>
  <c r="M342" i="2" s="1"/>
  <c r="M341" i="2"/>
  <c r="M340" i="2"/>
  <c r="L339" i="2"/>
  <c r="M339" i="2" s="1"/>
  <c r="K339" i="2"/>
  <c r="M338" i="2"/>
  <c r="M337" i="2"/>
  <c r="L336" i="2"/>
  <c r="M336" i="2" s="1"/>
  <c r="K336" i="2"/>
  <c r="M335" i="2"/>
  <c r="M334" i="2"/>
  <c r="L333" i="2"/>
  <c r="M333" i="2" s="1"/>
  <c r="K333" i="2"/>
  <c r="M332" i="2"/>
  <c r="L331" i="2"/>
  <c r="K331" i="2"/>
  <c r="M330" i="2"/>
  <c r="L329" i="2"/>
  <c r="M329" i="2" s="1"/>
  <c r="K329" i="2"/>
  <c r="M328" i="2"/>
  <c r="M327" i="2"/>
  <c r="L326" i="2"/>
  <c r="K326" i="2"/>
  <c r="M326" i="2" s="1"/>
  <c r="M325" i="2"/>
  <c r="M324" i="2"/>
  <c r="L323" i="2"/>
  <c r="M323" i="2" s="1"/>
  <c r="K323" i="2"/>
  <c r="M322" i="2"/>
  <c r="M321" i="2"/>
  <c r="L320" i="2"/>
  <c r="M320" i="2" s="1"/>
  <c r="K320" i="2"/>
  <c r="M319" i="2"/>
  <c r="M318" i="2"/>
  <c r="L317" i="2"/>
  <c r="M317" i="2" s="1"/>
  <c r="K317" i="2"/>
  <c r="M307" i="2"/>
  <c r="L306" i="2"/>
  <c r="K306" i="2"/>
  <c r="M305" i="2"/>
  <c r="M304" i="2"/>
  <c r="L303" i="2"/>
  <c r="L302" i="2" s="1"/>
  <c r="L301" i="2" s="1"/>
  <c r="K303" i="2"/>
  <c r="K302" i="2" s="1"/>
  <c r="M277" i="2"/>
  <c r="L276" i="2"/>
  <c r="L273" i="2" s="1"/>
  <c r="L272" i="2" s="1"/>
  <c r="K276" i="2"/>
  <c r="M275" i="2"/>
  <c r="L274" i="2"/>
  <c r="K274" i="2"/>
  <c r="M274" i="2" s="1"/>
  <c r="M271" i="2"/>
  <c r="L270" i="2"/>
  <c r="K270" i="2"/>
  <c r="M270" i="2" s="1"/>
  <c r="M269" i="2"/>
  <c r="L268" i="2"/>
  <c r="K268" i="2"/>
  <c r="M268" i="2" s="1"/>
  <c r="M267" i="2"/>
  <c r="L266" i="2"/>
  <c r="K266" i="2"/>
  <c r="K263" i="2" s="1"/>
  <c r="K262" i="2" s="1"/>
  <c r="M265" i="2"/>
  <c r="L264" i="2"/>
  <c r="K264" i="2"/>
  <c r="M264" i="2" s="1"/>
  <c r="M260" i="2"/>
  <c r="L259" i="2"/>
  <c r="K259" i="2"/>
  <c r="K258" i="2" s="1"/>
  <c r="M256" i="2"/>
  <c r="M255" i="2"/>
  <c r="L254" i="2"/>
  <c r="M254" i="2" s="1"/>
  <c r="K254" i="2"/>
  <c r="K253" i="2"/>
  <c r="M252" i="2"/>
  <c r="M251" i="2"/>
  <c r="L250" i="2"/>
  <c r="M250" i="2" s="1"/>
  <c r="K250" i="2"/>
  <c r="K249" i="2"/>
  <c r="M247" i="2"/>
  <c r="L246" i="2"/>
  <c r="M246" i="2" s="1"/>
  <c r="K246" i="2"/>
  <c r="M245" i="2"/>
  <c r="L244" i="2"/>
  <c r="K244" i="2"/>
  <c r="M243" i="2"/>
  <c r="M242" i="2"/>
  <c r="L241" i="2"/>
  <c r="L240" i="2" s="1"/>
  <c r="K241" i="2"/>
  <c r="K240" i="2"/>
  <c r="K239" i="2" s="1"/>
  <c r="M227" i="2"/>
  <c r="L226" i="2"/>
  <c r="M226" i="2" s="1"/>
  <c r="K226" i="2"/>
  <c r="M225" i="2"/>
  <c r="L224" i="2"/>
  <c r="K224" i="2"/>
  <c r="K223" i="2" s="1"/>
  <c r="M222" i="2"/>
  <c r="L221" i="2"/>
  <c r="L220" i="2" s="1"/>
  <c r="K221" i="2"/>
  <c r="L249" i="2" l="1"/>
  <c r="M249" i="2" s="1"/>
  <c r="L253" i="2"/>
  <c r="M253" i="2" s="1"/>
  <c r="L263" i="2"/>
  <c r="M263" i="2" s="1"/>
  <c r="M331" i="2"/>
  <c r="M364" i="2"/>
  <c r="M367" i="2"/>
  <c r="M376" i="2"/>
  <c r="M388" i="2"/>
  <c r="L391" i="2"/>
  <c r="M391" i="2" s="1"/>
  <c r="M459" i="2"/>
  <c r="L483" i="2"/>
  <c r="M483" i="2" s="1"/>
  <c r="K248" i="2"/>
  <c r="M363" i="2"/>
  <c r="M266" i="2"/>
  <c r="K316" i="2"/>
  <c r="M389" i="2"/>
  <c r="K480" i="2"/>
  <c r="K479" i="2" s="1"/>
  <c r="M240" i="2"/>
  <c r="M241" i="2"/>
  <c r="M244" i="2"/>
  <c r="M306" i="2"/>
  <c r="M360" i="2"/>
  <c r="M372" i="2"/>
  <c r="L422" i="2"/>
  <c r="M422" i="2" s="1"/>
  <c r="M448" i="2"/>
  <c r="M463" i="2"/>
  <c r="M468" i="2"/>
  <c r="K472" i="2"/>
  <c r="M472" i="2" s="1"/>
  <c r="M488" i="2"/>
  <c r="M489" i="2"/>
  <c r="K446" i="2"/>
  <c r="K445" i="2" s="1"/>
  <c r="M469" i="2"/>
  <c r="M475" i="2"/>
  <c r="L447" i="2"/>
  <c r="L479" i="2"/>
  <c r="M479" i="2" s="1"/>
  <c r="L418" i="2"/>
  <c r="M418" i="2" s="1"/>
  <c r="M221" i="2"/>
  <c r="L248" i="2"/>
  <c r="M248" i="2" s="1"/>
  <c r="K273" i="2"/>
  <c r="L316" i="2"/>
  <c r="M316" i="2" s="1"/>
  <c r="K257" i="2"/>
  <c r="M361" i="2"/>
  <c r="L371" i="2"/>
  <c r="M371" i="2" s="1"/>
  <c r="K383" i="2"/>
  <c r="M414" i="2"/>
  <c r="M259" i="2"/>
  <c r="M303" i="2"/>
  <c r="M415" i="2"/>
  <c r="L382" i="2"/>
  <c r="M382" i="2" s="1"/>
  <c r="L383" i="2"/>
  <c r="M383" i="2" s="1"/>
  <c r="L387" i="2"/>
  <c r="M387" i="2" s="1"/>
  <c r="M302" i="2"/>
  <c r="K301" i="2"/>
  <c r="M301" i="2" s="1"/>
  <c r="K272" i="2"/>
  <c r="M272" i="2" s="1"/>
  <c r="M273" i="2"/>
  <c r="M276" i="2"/>
  <c r="L262" i="2"/>
  <c r="L257" i="2"/>
  <c r="M257" i="2" s="1"/>
  <c r="L258" i="2"/>
  <c r="M258" i="2" s="1"/>
  <c r="K220" i="2"/>
  <c r="M220" i="2" s="1"/>
  <c r="L223" i="2"/>
  <c r="L219" i="2" s="1"/>
  <c r="L239" i="2"/>
  <c r="K219" i="2"/>
  <c r="M219" i="2" s="1"/>
  <c r="M224" i="2"/>
  <c r="M480" i="2" l="1"/>
  <c r="M447" i="2"/>
  <c r="L446" i="2"/>
  <c r="K261" i="2"/>
  <c r="M223" i="2"/>
  <c r="M262" i="2"/>
  <c r="L261" i="2"/>
  <c r="M261" i="2" s="1"/>
  <c r="M239" i="2"/>
  <c r="M446" i="2" l="1"/>
  <c r="L445" i="2"/>
  <c r="M445" i="2" s="1"/>
  <c r="M165" i="2" l="1"/>
  <c r="M164" i="2"/>
  <c r="L163" i="2"/>
  <c r="K163" i="2"/>
  <c r="M162" i="2"/>
  <c r="M161" i="2"/>
  <c r="M160" i="2"/>
  <c r="M159" i="2"/>
  <c r="L158" i="2"/>
  <c r="K158" i="2"/>
  <c r="M157" i="2"/>
  <c r="M156" i="2"/>
  <c r="L155" i="2"/>
  <c r="K155" i="2"/>
  <c r="M154" i="2"/>
  <c r="L153" i="2"/>
  <c r="K153" i="2"/>
  <c r="M152" i="2"/>
  <c r="L151" i="2"/>
  <c r="K151" i="2"/>
  <c r="M149" i="2"/>
  <c r="L148" i="2"/>
  <c r="K148" i="2"/>
  <c r="M147" i="2"/>
  <c r="L146" i="2"/>
  <c r="K146" i="2"/>
  <c r="M145" i="2"/>
  <c r="L144" i="2"/>
  <c r="K144" i="2"/>
  <c r="M143" i="2"/>
  <c r="L142" i="2"/>
  <c r="M142" i="2" s="1"/>
  <c r="K142" i="2"/>
  <c r="M141" i="2"/>
  <c r="L140" i="2"/>
  <c r="K140" i="2"/>
  <c r="M139" i="2"/>
  <c r="L138" i="2"/>
  <c r="K138" i="2"/>
  <c r="M137" i="2"/>
  <c r="L136" i="2"/>
  <c r="K136" i="2"/>
  <c r="M135" i="2"/>
  <c r="L134" i="2"/>
  <c r="M134" i="2" s="1"/>
  <c r="K134" i="2"/>
  <c r="M133" i="2"/>
  <c r="L132" i="2"/>
  <c r="K132" i="2"/>
  <c r="M131" i="2"/>
  <c r="L130" i="2"/>
  <c r="K130" i="2"/>
  <c r="M129" i="2"/>
  <c r="M128" i="2"/>
  <c r="M127" i="2"/>
  <c r="M126" i="2"/>
  <c r="L125" i="2"/>
  <c r="K125" i="2"/>
  <c r="M124" i="2"/>
  <c r="L123" i="2"/>
  <c r="K123" i="2"/>
  <c r="M122" i="2"/>
  <c r="L121" i="2"/>
  <c r="K121" i="2"/>
  <c r="M120" i="2"/>
  <c r="L119" i="2"/>
  <c r="K119" i="2"/>
  <c r="M118" i="2"/>
  <c r="L117" i="2"/>
  <c r="K117" i="2"/>
  <c r="M116" i="2"/>
  <c r="L115" i="2"/>
  <c r="K115" i="2"/>
  <c r="M102" i="2"/>
  <c r="L101" i="2"/>
  <c r="K101" i="2"/>
  <c r="M100" i="2"/>
  <c r="L99" i="2"/>
  <c r="K99" i="2"/>
  <c r="L92" i="2"/>
  <c r="K92" i="2"/>
  <c r="L89" i="2"/>
  <c r="K89" i="2"/>
  <c r="L83" i="2"/>
  <c r="K83" i="2"/>
  <c r="M67" i="2"/>
  <c r="L66" i="2"/>
  <c r="K66" i="2"/>
  <c r="M65" i="2"/>
  <c r="M64" i="2"/>
  <c r="L63" i="2"/>
  <c r="K63" i="2"/>
  <c r="M38" i="2"/>
  <c r="L37" i="2"/>
  <c r="K37" i="2"/>
  <c r="K36" i="2" s="1"/>
  <c r="M35" i="2"/>
  <c r="L34" i="2"/>
  <c r="L33" i="2" s="1"/>
  <c r="K34" i="2"/>
  <c r="K33" i="2" s="1"/>
  <c r="M31" i="2"/>
  <c r="M30" i="2"/>
  <c r="M29" i="2"/>
  <c r="M28" i="2"/>
  <c r="L27" i="2"/>
  <c r="K27" i="2"/>
  <c r="K26" i="2" s="1"/>
  <c r="K25" i="2" s="1"/>
  <c r="M497" i="2"/>
  <c r="M496" i="2"/>
  <c r="M495" i="2"/>
  <c r="M444" i="2"/>
  <c r="M443" i="2"/>
  <c r="M442" i="2"/>
  <c r="M438" i="2"/>
  <c r="M437" i="2"/>
  <c r="M434" i="2"/>
  <c r="M429" i="2"/>
  <c r="M413" i="2"/>
  <c r="M411" i="2"/>
  <c r="M403" i="2"/>
  <c r="M401" i="2"/>
  <c r="M399" i="2"/>
  <c r="M312" i="2"/>
  <c r="M311" i="2"/>
  <c r="M310" i="2"/>
  <c r="M299" i="2"/>
  <c r="M296" i="2"/>
  <c r="M293" i="2"/>
  <c r="M287" i="2"/>
  <c r="M286" i="2"/>
  <c r="M285" i="2"/>
  <c r="M282" i="2"/>
  <c r="M237" i="2"/>
  <c r="M232" i="2"/>
  <c r="M216" i="2"/>
  <c r="M215" i="2"/>
  <c r="M212" i="2"/>
  <c r="M208" i="2"/>
  <c r="M203" i="2"/>
  <c r="M198" i="2"/>
  <c r="M196" i="2"/>
  <c r="M192" i="2"/>
  <c r="M190" i="2"/>
  <c r="M187" i="2"/>
  <c r="M185" i="2"/>
  <c r="M182" i="2"/>
  <c r="M179" i="2"/>
  <c r="M177" i="2"/>
  <c r="M175" i="2"/>
  <c r="M174" i="2"/>
  <c r="M172" i="2"/>
  <c r="M170" i="2"/>
  <c r="M168" i="2"/>
  <c r="M110" i="2"/>
  <c r="M109" i="2"/>
  <c r="M106" i="2"/>
  <c r="M94" i="2"/>
  <c r="M93" i="2"/>
  <c r="M91" i="2"/>
  <c r="M90" i="2"/>
  <c r="M88" i="2"/>
  <c r="M86" i="2"/>
  <c r="M85" i="2"/>
  <c r="M84" i="2"/>
  <c r="M82" i="2"/>
  <c r="M80" i="2"/>
  <c r="M78" i="2"/>
  <c r="M76" i="2"/>
  <c r="M74" i="2"/>
  <c r="M73" i="2"/>
  <c r="M72" i="2"/>
  <c r="M70" i="2"/>
  <c r="M68" i="2"/>
  <c r="M60" i="2"/>
  <c r="M56" i="2"/>
  <c r="M53" i="2"/>
  <c r="M48" i="2"/>
  <c r="M43" i="2"/>
  <c r="M23" i="2"/>
  <c r="M19" i="2"/>
  <c r="M14" i="2"/>
  <c r="L494" i="2"/>
  <c r="L493" i="2" s="1"/>
  <c r="L487" i="2"/>
  <c r="L486" i="2" s="1"/>
  <c r="L441" i="2"/>
  <c r="L440" i="2" s="1"/>
  <c r="L439" i="2" s="1"/>
  <c r="L436" i="2"/>
  <c r="L435" i="2" s="1"/>
  <c r="L433" i="2"/>
  <c r="L432" i="2" s="1"/>
  <c r="L428" i="2"/>
  <c r="L427" i="2" s="1"/>
  <c r="L426" i="2" s="1"/>
  <c r="L425" i="2" s="1"/>
  <c r="L412" i="2"/>
  <c r="L410" i="2"/>
  <c r="L402" i="2"/>
  <c r="L400" i="2"/>
  <c r="L398" i="2"/>
  <c r="L309" i="2"/>
  <c r="L308" i="2" s="1"/>
  <c r="L300" i="2"/>
  <c r="L298" i="2"/>
  <c r="L297" i="2" s="1"/>
  <c r="L295" i="2"/>
  <c r="L294" i="2" s="1"/>
  <c r="L292" i="2"/>
  <c r="L284" i="2"/>
  <c r="L283" i="2" s="1"/>
  <c r="L281" i="2"/>
  <c r="L280" i="2" s="1"/>
  <c r="L279" i="2" s="1"/>
  <c r="L278" i="2" s="1"/>
  <c r="L236" i="2"/>
  <c r="L231" i="2"/>
  <c r="L230" i="2" s="1"/>
  <c r="L229" i="2" s="1"/>
  <c r="L228" i="2" s="1"/>
  <c r="L214" i="2"/>
  <c r="L211" i="2"/>
  <c r="L210" i="2" s="1"/>
  <c r="L207" i="2"/>
  <c r="L206" i="2" s="1"/>
  <c r="L202" i="2"/>
  <c r="L201" i="2" s="1"/>
  <c r="L200" i="2" s="1"/>
  <c r="L199" i="2" s="1"/>
  <c r="L197" i="2"/>
  <c r="L195" i="2"/>
  <c r="L191" i="2"/>
  <c r="L189" i="2"/>
  <c r="L186" i="2"/>
  <c r="L184" i="2"/>
  <c r="L181" i="2"/>
  <c r="L180" i="2" s="1"/>
  <c r="L178" i="2"/>
  <c r="L176" i="2"/>
  <c r="L173" i="2"/>
  <c r="L171" i="2"/>
  <c r="L169" i="2"/>
  <c r="L167" i="2"/>
  <c r="L108" i="2"/>
  <c r="L107" i="2" s="1"/>
  <c r="L105" i="2"/>
  <c r="L87" i="2"/>
  <c r="L81" i="2"/>
  <c r="L79" i="2"/>
  <c r="L77" i="2"/>
  <c r="L75" i="2"/>
  <c r="L71" i="2"/>
  <c r="L69" i="2"/>
  <c r="L59" i="2"/>
  <c r="L58" i="2" s="1"/>
  <c r="L57" i="2" s="1"/>
  <c r="L55" i="2"/>
  <c r="L54" i="2" s="1"/>
  <c r="L52" i="2"/>
  <c r="L47" i="2"/>
  <c r="L45" i="2" s="1"/>
  <c r="L44" i="2" s="1"/>
  <c r="L42" i="2"/>
  <c r="L22" i="2"/>
  <c r="L21" i="2" s="1"/>
  <c r="L20" i="2" s="1"/>
  <c r="L18" i="2"/>
  <c r="L17" i="2" s="1"/>
  <c r="L13" i="2"/>
  <c r="L12" i="2" s="1"/>
  <c r="K494" i="2"/>
  <c r="K493" i="2" s="1"/>
  <c r="K441" i="2"/>
  <c r="K440" i="2" s="1"/>
  <c r="K439" i="2" s="1"/>
  <c r="K436" i="2"/>
  <c r="K435" i="2" s="1"/>
  <c r="K431" i="2" s="1"/>
  <c r="K433" i="2"/>
  <c r="K432" i="2" s="1"/>
  <c r="K428" i="2"/>
  <c r="K412" i="2"/>
  <c r="K410" i="2"/>
  <c r="K402" i="2"/>
  <c r="K400" i="2"/>
  <c r="K398" i="2"/>
  <c r="K309" i="2"/>
  <c r="K308" i="2" s="1"/>
  <c r="K298" i="2"/>
  <c r="K297" i="2" s="1"/>
  <c r="K295" i="2"/>
  <c r="K294" i="2" s="1"/>
  <c r="K292" i="2"/>
  <c r="K284" i="2"/>
  <c r="K283" i="2" s="1"/>
  <c r="K281" i="2"/>
  <c r="K280" i="2" s="1"/>
  <c r="K279" i="2" s="1"/>
  <c r="K278" i="2" s="1"/>
  <c r="M278" i="2" s="1"/>
  <c r="K236" i="2"/>
  <c r="K235" i="2" s="1"/>
  <c r="K234" i="2" s="1"/>
  <c r="K233" i="2" s="1"/>
  <c r="K231" i="2"/>
  <c r="K230" i="2" s="1"/>
  <c r="K229" i="2" s="1"/>
  <c r="K228" i="2" s="1"/>
  <c r="K214" i="2"/>
  <c r="K213" i="2" s="1"/>
  <c r="K211" i="2"/>
  <c r="K210" i="2" s="1"/>
  <c r="K207" i="2"/>
  <c r="K206" i="2" s="1"/>
  <c r="K202" i="2"/>
  <c r="K201" i="2" s="1"/>
  <c r="K200" i="2" s="1"/>
  <c r="K199" i="2" s="1"/>
  <c r="K197" i="2"/>
  <c r="K195" i="2"/>
  <c r="M195" i="2" s="1"/>
  <c r="K191" i="2"/>
  <c r="K189" i="2"/>
  <c r="K186" i="2"/>
  <c r="K184" i="2"/>
  <c r="K181" i="2"/>
  <c r="K180" i="2" s="1"/>
  <c r="K178" i="2"/>
  <c r="K176" i="2"/>
  <c r="K173" i="2"/>
  <c r="K171" i="2"/>
  <c r="K169" i="2"/>
  <c r="K167" i="2"/>
  <c r="K108" i="2"/>
  <c r="K107" i="2" s="1"/>
  <c r="K105" i="2"/>
  <c r="K104" i="2" s="1"/>
  <c r="K103" i="2" s="1"/>
  <c r="K87" i="2"/>
  <c r="K81" i="2"/>
  <c r="K79" i="2"/>
  <c r="K77" i="2"/>
  <c r="K75" i="2"/>
  <c r="K71" i="2"/>
  <c r="K69" i="2"/>
  <c r="K59" i="2"/>
  <c r="K58" i="2" s="1"/>
  <c r="K55" i="2"/>
  <c r="K54" i="2" s="1"/>
  <c r="K52" i="2"/>
  <c r="K51" i="2" s="1"/>
  <c r="K47" i="2"/>
  <c r="K46" i="2" s="1"/>
  <c r="K42" i="2"/>
  <c r="K41" i="2" s="1"/>
  <c r="K40" i="2" s="1"/>
  <c r="K39" i="2" s="1"/>
  <c r="K22" i="2"/>
  <c r="M22" i="2" s="1"/>
  <c r="K18" i="2"/>
  <c r="K17" i="2" s="1"/>
  <c r="K16" i="2" s="1"/>
  <c r="K13" i="2"/>
  <c r="K12" i="2" s="1"/>
  <c r="K11" i="2" s="1"/>
  <c r="K10" i="2" s="1"/>
  <c r="M132" i="2" l="1"/>
  <c r="M140" i="2"/>
  <c r="M148" i="2"/>
  <c r="M493" i="2"/>
  <c r="K98" i="2"/>
  <c r="K97" i="2" s="1"/>
  <c r="K96" i="2" s="1"/>
  <c r="K95" i="2" s="1"/>
  <c r="M101" i="2"/>
  <c r="M121" i="2"/>
  <c r="M130" i="2"/>
  <c r="M138" i="2"/>
  <c r="M410" i="2"/>
  <c r="M99" i="2"/>
  <c r="M136" i="2"/>
  <c r="M144" i="2"/>
  <c r="K150" i="2"/>
  <c r="M146" i="2"/>
  <c r="M34" i="2"/>
  <c r="K114" i="2"/>
  <c r="M117" i="2"/>
  <c r="M125" i="2"/>
  <c r="L431" i="2"/>
  <c r="M431" i="2" s="1"/>
  <c r="L98" i="2"/>
  <c r="L97" i="2" s="1"/>
  <c r="M97" i="2" s="1"/>
  <c r="M153" i="2"/>
  <c r="M69" i="2"/>
  <c r="M27" i="2"/>
  <c r="M115" i="2"/>
  <c r="M123" i="2"/>
  <c r="M155" i="2"/>
  <c r="M158" i="2"/>
  <c r="M171" i="2"/>
  <c r="M54" i="2"/>
  <c r="M37" i="2"/>
  <c r="M89" i="2"/>
  <c r="M119" i="2"/>
  <c r="M151" i="2"/>
  <c r="M163" i="2"/>
  <c r="M210" i="2"/>
  <c r="L150" i="2"/>
  <c r="M150" i="2" s="1"/>
  <c r="L114" i="2"/>
  <c r="L188" i="2"/>
  <c r="K194" i="2"/>
  <c r="K193" i="2" s="1"/>
  <c r="M428" i="2"/>
  <c r="L194" i="2"/>
  <c r="L193" i="2" s="1"/>
  <c r="M228" i="2"/>
  <c r="M292" i="2"/>
  <c r="M402" i="2"/>
  <c r="M180" i="2"/>
  <c r="M191" i="2"/>
  <c r="M81" i="2"/>
  <c r="M432" i="2"/>
  <c r="M236" i="2"/>
  <c r="M294" i="2"/>
  <c r="K32" i="2"/>
  <c r="K24" i="2" s="1"/>
  <c r="M63" i="2"/>
  <c r="M33" i="2"/>
  <c r="L26" i="2"/>
  <c r="L36" i="2"/>
  <c r="M36" i="2" s="1"/>
  <c r="M71" i="2"/>
  <c r="M92" i="2"/>
  <c r="M107" i="2"/>
  <c r="M412" i="2"/>
  <c r="M439" i="2"/>
  <c r="M211" i="2"/>
  <c r="K183" i="2"/>
  <c r="M169" i="2"/>
  <c r="M400" i="2"/>
  <c r="M433" i="2"/>
  <c r="M441" i="2"/>
  <c r="M42" i="2"/>
  <c r="M79" i="2"/>
  <c r="M105" i="2"/>
  <c r="M178" i="2"/>
  <c r="M181" i="2"/>
  <c r="M206" i="2"/>
  <c r="K397" i="2"/>
  <c r="K396" i="2" s="1"/>
  <c r="M52" i="2"/>
  <c r="M66" i="2"/>
  <c r="M77" i="2"/>
  <c r="M87" i="2"/>
  <c r="M167" i="2"/>
  <c r="M176" i="2"/>
  <c r="M186" i="2"/>
  <c r="M193" i="2"/>
  <c r="M214" i="2"/>
  <c r="M297" i="2"/>
  <c r="L397" i="2"/>
  <c r="L396" i="2" s="1"/>
  <c r="M396" i="2" s="1"/>
  <c r="M295" i="2"/>
  <c r="M47" i="2"/>
  <c r="M75" i="2"/>
  <c r="M83" i="2"/>
  <c r="M173" i="2"/>
  <c r="L405" i="2"/>
  <c r="L404" i="2" s="1"/>
  <c r="M13" i="2"/>
  <c r="L16" i="2"/>
  <c r="M17" i="2"/>
  <c r="K57" i="2"/>
  <c r="M57" i="2" s="1"/>
  <c r="M58" i="2"/>
  <c r="L11" i="2"/>
  <c r="M12" i="2"/>
  <c r="M199" i="2"/>
  <c r="M283" i="2"/>
  <c r="M308" i="2"/>
  <c r="K21" i="2"/>
  <c r="L51" i="2"/>
  <c r="M202" i="2"/>
  <c r="K45" i="2"/>
  <c r="K44" i="2" s="1"/>
  <c r="M44" i="2" s="1"/>
  <c r="K166" i="2"/>
  <c r="K405" i="2"/>
  <c r="K404" i="2" s="1"/>
  <c r="L41" i="2"/>
  <c r="L104" i="2"/>
  <c r="L183" i="2"/>
  <c r="L235" i="2"/>
  <c r="K188" i="2"/>
  <c r="L46" i="2"/>
  <c r="M46" i="2" s="1"/>
  <c r="L291" i="2"/>
  <c r="M55" i="2"/>
  <c r="M59" i="2"/>
  <c r="M184" i="2"/>
  <c r="M200" i="2"/>
  <c r="M229" i="2"/>
  <c r="M280" i="2"/>
  <c r="M284" i="2"/>
  <c r="M494" i="2"/>
  <c r="M18" i="2"/>
  <c r="M207" i="2"/>
  <c r="M279" i="2"/>
  <c r="K427" i="2"/>
  <c r="K426" i="2" s="1"/>
  <c r="K425" i="2" s="1"/>
  <c r="M425" i="2" s="1"/>
  <c r="L213" i="2"/>
  <c r="M213" i="2" s="1"/>
  <c r="M298" i="2"/>
  <c r="M398" i="2"/>
  <c r="M436" i="2"/>
  <c r="M440" i="2"/>
  <c r="K300" i="2"/>
  <c r="M300" i="2" s="1"/>
  <c r="L166" i="2"/>
  <c r="M166" i="2" s="1"/>
  <c r="M231" i="2"/>
  <c r="K62" i="2"/>
  <c r="K61" i="2" s="1"/>
  <c r="L62" i="2"/>
  <c r="M108" i="2"/>
  <c r="M189" i="2"/>
  <c r="M197" i="2"/>
  <c r="M201" i="2"/>
  <c r="M230" i="2"/>
  <c r="M281" i="2"/>
  <c r="M309" i="2"/>
  <c r="M435" i="2"/>
  <c r="L205" i="2"/>
  <c r="L209" i="2"/>
  <c r="L238" i="2"/>
  <c r="K50" i="2"/>
  <c r="K291" i="2"/>
  <c r="K290" i="2" s="1"/>
  <c r="K289" i="2" s="1"/>
  <c r="K205" i="2"/>
  <c r="K204" i="2" s="1"/>
  <c r="K430" i="2"/>
  <c r="K209" i="2"/>
  <c r="K238" i="2"/>
  <c r="K288" i="2" l="1"/>
  <c r="M114" i="2"/>
  <c r="M98" i="2"/>
  <c r="M238" i="2"/>
  <c r="L430" i="2"/>
  <c r="M430" i="2" s="1"/>
  <c r="M194" i="2"/>
  <c r="M404" i="2"/>
  <c r="K315" i="2"/>
  <c r="K314" i="2" s="1"/>
  <c r="K313" i="2" s="1"/>
  <c r="M188" i="2"/>
  <c r="K113" i="2"/>
  <c r="K112" i="2" s="1"/>
  <c r="K111" i="2" s="1"/>
  <c r="L32" i="2"/>
  <c r="M32" i="2" s="1"/>
  <c r="M26" i="2"/>
  <c r="L25" i="2"/>
  <c r="M183" i="2"/>
  <c r="M397" i="2"/>
  <c r="M45" i="2"/>
  <c r="K395" i="2"/>
  <c r="K218" i="2"/>
  <c r="L234" i="2"/>
  <c r="M235" i="2"/>
  <c r="L61" i="2"/>
  <c r="M61" i="2" s="1"/>
  <c r="M62" i="2"/>
  <c r="L290" i="2"/>
  <c r="M291" i="2"/>
  <c r="L40" i="2"/>
  <c r="M41" i="2"/>
  <c r="K20" i="2"/>
  <c r="M21" i="2"/>
  <c r="L10" i="2"/>
  <c r="M10" i="2" s="1"/>
  <c r="M11" i="2"/>
  <c r="L113" i="2"/>
  <c r="M427" i="2"/>
  <c r="L315" i="2"/>
  <c r="M315" i="2" s="1"/>
  <c r="K487" i="2"/>
  <c r="L15" i="2"/>
  <c r="M16" i="2"/>
  <c r="L204" i="2"/>
  <c r="M204" i="2" s="1"/>
  <c r="M205" i="2"/>
  <c r="L103" i="2"/>
  <c r="M103" i="2" s="1"/>
  <c r="M104" i="2"/>
  <c r="L50" i="2"/>
  <c r="M51" i="2"/>
  <c r="M209" i="2"/>
  <c r="K49" i="2"/>
  <c r="M426" i="2"/>
  <c r="M405" i="2"/>
  <c r="L395" i="2" l="1"/>
  <c r="M395" i="2" s="1"/>
  <c r="M25" i="2"/>
  <c r="L24" i="2"/>
  <c r="M24" i="2" s="1"/>
  <c r="L96" i="2"/>
  <c r="L95" i="2" s="1"/>
  <c r="M95" i="2" s="1"/>
  <c r="L314" i="2"/>
  <c r="M314" i="2" s="1"/>
  <c r="K217" i="2"/>
  <c r="M20" i="2"/>
  <c r="K15" i="2"/>
  <c r="K9" i="2" s="1"/>
  <c r="L289" i="2"/>
  <c r="M290" i="2"/>
  <c r="L218" i="2"/>
  <c r="M218" i="2" s="1"/>
  <c r="L39" i="2"/>
  <c r="M39" i="2" s="1"/>
  <c r="M40" i="2"/>
  <c r="K486" i="2"/>
  <c r="M487" i="2"/>
  <c r="L112" i="2"/>
  <c r="M113" i="2"/>
  <c r="L233" i="2"/>
  <c r="M233" i="2" s="1"/>
  <c r="M234" i="2"/>
  <c r="L49" i="2"/>
  <c r="M49" i="2" s="1"/>
  <c r="M50" i="2"/>
  <c r="L394" i="2" l="1"/>
  <c r="L313" i="2"/>
  <c r="M313" i="2" s="1"/>
  <c r="M15" i="2"/>
  <c r="L217" i="2"/>
  <c r="M217" i="2" s="1"/>
  <c r="M96" i="2"/>
  <c r="M486" i="2"/>
  <c r="K394" i="2"/>
  <c r="L111" i="2"/>
  <c r="M111" i="2" s="1"/>
  <c r="M112" i="2"/>
  <c r="M289" i="2"/>
  <c r="L288" i="2"/>
  <c r="M288" i="2" s="1"/>
  <c r="L9" i="2"/>
  <c r="M394" i="2" l="1"/>
  <c r="K498" i="2"/>
  <c r="M9" i="2"/>
  <c r="L498" i="2"/>
  <c r="M498" i="2" l="1"/>
</calcChain>
</file>

<file path=xl/sharedStrings.xml><?xml version="1.0" encoding="utf-8"?>
<sst xmlns="http://schemas.openxmlformats.org/spreadsheetml/2006/main" count="1026" uniqueCount="517">
  <si>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</si>
  <si>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</si>
  <si>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</si>
  <si>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</si>
  <si>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</si>
  <si>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</si>
  <si>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</si>
  <si>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</si>
  <si>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</si>
  <si>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</si>
  <si>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</si>
  <si>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</si>
  <si>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</si>
  <si>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</si>
  <si>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</si>
  <si>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</si>
  <si>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</si>
  <si>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</si>
  <si>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</si>
  <si>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</si>
  <si>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</si>
  <si>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</si>
  <si>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</si>
  <si>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</si>
  <si>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</si>
  <si>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</si>
  <si>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</si>
  <si>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</si>
  <si>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</si>
  <si>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</si>
  <si>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</si>
  <si>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</si>
  <si>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</si>
  <si>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</si>
  <si>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</si>
  <si>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</si>
  <si>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</si>
  <si>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</si>
  <si>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</si>
  <si>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</si>
  <si>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</si>
  <si>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</si>
  <si>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</si>
  <si>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</si>
  <si>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</si>
  <si>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</si>
  <si>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</si>
  <si>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</si>
  <si>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</si>
  <si>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</si>
  <si>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</si>
  <si>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</si>
  <si>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</si>
  <si>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</si>
  <si>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</si>
  <si>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</si>
  <si>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</si>
  <si>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</si>
  <si>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</si>
  <si>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</si>
  <si>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</si>
  <si>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</si>
  <si>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</si>
  <si>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</si>
  <si>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</si>
  <si>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</si>
  <si>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</si>
  <si>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</si>
  <si>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</si>
  <si>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</si>
  <si>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</si>
  <si>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</si>
  <si>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</si>
  <si>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</si>
  <si>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</si>
  <si>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</si>
  <si>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</si>
  <si>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</si>
  <si>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</si>
  <si>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</si>
  <si>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</si>
  <si>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</si>
  <si>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</si>
  <si>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</si>
  <si>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</si>
  <si>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</si>
  <si>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</si>
  <si>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</si>
  <si>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</si>
  <si>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</si>
  <si>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</si>
  <si>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</si>
  <si>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</si>
  <si>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</si>
  <si>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</si>
  <si>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</si>
  <si>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</si>
  <si>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</si>
  <si>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</si>
  <si>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</si>
  <si>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</si>
  <si>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</si>
  <si>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</si>
  <si>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</si>
  <si>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</si>
  <si>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</si>
  <si>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</si>
  <si>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</si>
  <si>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</si>
  <si>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</si>
  <si>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</si>
  <si>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</si>
  <si>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</si>
  <si>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</si>
  <si>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</si>
  <si>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</si>
  <si>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</si>
  <si>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</si>
  <si>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</si>
  <si>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</si>
  <si>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</si>
  <si>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</si>
  <si>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</si>
  <si>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</si>
  <si>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</si>
  <si>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</si>
  <si>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</si>
  <si>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</si>
  <si>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</si>
  <si>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</si>
  <si>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</si>
  <si>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</si>
  <si>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</si>
  <si>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</si>
  <si>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</si>
  <si>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</si>
  <si>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</si>
  <si>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</si>
  <si>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</si>
  <si>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</si>
  <si>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</si>
  <si>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</si>
  <si>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</si>
  <si>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</si>
  <si>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</si>
  <si>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</si>
  <si>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</si>
  <si>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</si>
  <si>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</si>
  <si>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</si>
  <si>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</si>
  <si>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</si>
  <si>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</si>
  <si>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</si>
  <si>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</si>
  <si>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</si>
  <si>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</si>
  <si>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</si>
  <si>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</si>
  <si>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</si>
  <si>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</si>
  <si>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</si>
  <si>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</si>
  <si>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</si>
  <si>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</si>
  <si>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</si>
  <si>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</si>
  <si>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</si>
  <si>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</si>
  <si>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</si>
  <si>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</si>
  <si>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</si>
  <si>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</si>
  <si>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</si>
  <si>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</si>
  <si>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</si>
  <si>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</si>
  <si>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</si>
  <si>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</si>
  <si>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</si>
  <si>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</si>
  <si>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</si>
  <si>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</si>
  <si>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</si>
  <si>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</si>
  <si>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</si>
  <si>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</si>
  <si>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</si>
  <si>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</si>
  <si>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</si>
  <si>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</si>
  <si>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</si>
  <si>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</si>
  <si>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</si>
  <si>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</si>
  <si>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</si>
  <si>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</si>
  <si>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</si>
  <si>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</si>
  <si>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</si>
  <si>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</si>
  <si>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</si>
  <si>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</si>
  <si>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</si>
  <si>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</si>
  <si>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</si>
  <si>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</si>
  <si>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</si>
  <si>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</si>
  <si>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</si>
  <si>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</si>
  <si>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</si>
  <si>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</si>
  <si>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</si>
  <si>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</si>
  <si>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</si>
  <si>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</si>
  <si>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</si>
  <si>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</si>
  <si>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</si>
  <si>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</si>
  <si>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</si>
  <si>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</si>
  <si>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</si>
  <si>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</si>
  <si>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</si>
  <si>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</si>
  <si>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</si>
  <si>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</si>
  <si>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</si>
  <si>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</si>
  <si>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</si>
  <si>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</si>
  <si>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</si>
  <si>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</si>
  <si>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</si>
  <si>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</si>
  <si>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</si>
  <si>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</si>
  <si>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</si>
  <si>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</si>
  <si>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</si>
  <si>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</si>
  <si>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</si>
  <si>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</si>
  <si>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</si>
  <si>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</si>
  <si>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</si>
  <si>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</si>
  <si>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</si>
  <si>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</si>
  <si>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</si>
  <si>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</si>
  <si>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</si>
  <si>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</si>
  <si>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</si>
  <si>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</si>
  <si>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</si>
  <si>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</si>
  <si>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</si>
  <si>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</si>
  <si>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</si>
  <si>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</si>
  <si>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</si>
  <si>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</si>
  <si>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</si>
  <si>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</si>
  <si>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</si>
  <si>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</si>
  <si>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</si>
  <si>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</si>
  <si>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</si>
  <si>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</si>
  <si>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</si>
  <si>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</si>
  <si>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</si>
  <si>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</si>
  <si>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</si>
  <si>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</si>
  <si>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</si>
  <si>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</si>
  <si>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</si>
  <si>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</si>
  <si>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</si>
  <si>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</si>
  <si>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</si>
  <si>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</si>
  <si>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</si>
  <si>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</si>
  <si>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</si>
  <si>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</si>
  <si>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</si>
  <si>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</si>
  <si>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</si>
  <si>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</si>
  <si>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</si>
  <si>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</si>
  <si>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</si>
  <si>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</si>
  <si>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</si>
  <si>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</si>
  <si>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</si>
  <si>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</si>
  <si>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</si>
  <si>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</si>
  <si>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</si>
  <si>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</si>
  <si>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</si>
  <si>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</si>
  <si>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</si>
  <si>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</si>
  <si>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</si>
  <si>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</si>
  <si>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</si>
  <si>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</si>
  <si>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</si>
  <si>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</si>
  <si>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</si>
  <si>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</si>
  <si>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</si>
  <si>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</si>
  <si>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</si>
  <si>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</si>
  <si>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</si>
  <si>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</si>
  <si>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</si>
  <si>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</si>
  <si>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</si>
  <si>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</si>
  <si>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</si>
  <si>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</si>
  <si>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</si>
  <si>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</si>
  <si>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</si>
  <si>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</si>
  <si>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</si>
  <si>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</si>
  <si>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</si>
  <si>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</si>
  <si>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</si>
  <si>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</si>
  <si>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</si>
  <si>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</si>
  <si>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</si>
  <si>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</si>
  <si>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</si>
  <si>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</si>
  <si>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</si>
  <si>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</si>
  <si>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</si>
  <si>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</si>
  <si>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</si>
  <si>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</si>
  <si>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</si>
  <si>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</si>
  <si>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</si>
  <si>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</si>
  <si>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</si>
  <si>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</si>
  <si>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</si>
  <si>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</si>
  <si>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</si>
  <si>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</si>
  <si>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</si>
  <si>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</si>
  <si>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</si>
  <si>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</si>
  <si>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</si>
  <si>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</si>
  <si>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</si>
  <si>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</si>
  <si>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</si>
  <si>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</si>
  <si>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</si>
  <si>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</si>
  <si>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</si>
  <si>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</si>
  <si>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</si>
  <si>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</si>
  <si>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</si>
  <si>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</si>
  <si>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</si>
  <si>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</si>
  <si>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</si>
  <si>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</si>
  <si>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</si>
  <si>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</si>
  <si>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</si>
  <si>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</si>
  <si>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</si>
  <si>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</si>
  <si>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</si>
  <si>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</si>
  <si>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</si>
  <si>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</si>
  <si>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</si>
  <si>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</si>
  <si>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</si>
  <si>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</si>
  <si>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</si>
  <si>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</si>
  <si>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</si>
  <si>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</si>
  <si>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</si>
  <si>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</si>
  <si>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</si>
  <si>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</si>
  <si>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</si>
  <si>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</si>
  <si>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</si>
  <si>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</si>
  <si>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</si>
  <si>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</si>
  <si>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</si>
  <si>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</si>
  <si>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</si>
  <si>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</si>
  <si>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</si>
  <si>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</si>
  <si>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</si>
  <si>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</si>
  <si>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</si>
  <si>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</si>
  <si>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</si>
  <si>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</si>
  <si>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</si>
  <si>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</si>
  <si>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</si>
  <si>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</si>
  <si>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</si>
  <si>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</si>
  <si>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</si>
  <si>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</si>
  <si>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</si>
  <si>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</si>
  <si>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</si>
  <si>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</si>
  <si>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</si>
  <si>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</si>
  <si>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</si>
  <si>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</si>
  <si>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</si>
  <si>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</si>
  <si>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</si>
  <si>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</si>
  <si>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</si>
  <si>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</si>
  <si>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</si>
  <si>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</si>
  <si>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</si>
  <si>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</si>
  <si>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</si>
  <si>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</si>
  <si>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</si>
  <si>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</si>
  <si>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</si>
  <si>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</si>
  <si>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</si>
  <si>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</si>
  <si>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</si>
  <si>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</si>
  <si>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</si>
  <si>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</si>
  <si>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</si>
  <si>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</si>
  <si>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</si>
  <si>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</si>
  <si>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</si>
  <si>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</si>
  <si>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</si>
  <si>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</si>
  <si>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</si>
  <si>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</si>
  <si>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</si>
  <si>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</si>
  <si>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</si>
  <si>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</si>
  <si>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</si>
  <si>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</si>
  <si>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</si>
  <si>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</si>
  <si>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</si>
  <si>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</si>
  <si>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</si>
  <si>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</si>
  <si>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</si>
  <si>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</si>
  <si>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</si>
  <si>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</si>
  <si>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</si>
  <si>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</si>
  <si>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</si>
  <si>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</si>
  <si>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</si>
  <si>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</si>
  <si>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</si>
  <si>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</si>
  <si>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</si>
  <si>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</si>
  <si>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</si>
  <si>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</si>
  <si>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</si>
  <si>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</si>
  <si>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</si>
  <si>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</si>
  <si>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</si>
  <si>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3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</si>
  <si>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</si>
  <si>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</si>
  <si>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</si>
  <si>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Процент выполнения</t>
  </si>
  <si>
    <t>Исполнено за I полугодие 2021 года (руб.)</t>
  </si>
  <si>
    <t>02.1.05.15350</t>
  </si>
  <si>
    <t>10.2.03.12200</t>
  </si>
  <si>
    <t>Исполнение ведомственной  структуры расходов бюджета муниципального района за 1 полугодие 2021 года</t>
  </si>
  <si>
    <t>Гаврилов-Ямского муниципального района</t>
  </si>
  <si>
    <t>от  26.08.2021 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</si>
</sst>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7" fillId="0" borderId="13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0" fontId="3" fillId="0" borderId="0" xfId="1" applyFont="1" applyFill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8"/>
  <sheetViews>
    <sheetView showGridLines="0" tabSelected="1" zoomScaleNormal="100" zoomScaleSheetLayoutView="100" workbookViewId="0">
      <selection activeCell="O8" sqref="O8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4.5703125" style="5" customWidth="1"/>
    <col min="8" max="8" width="4.7109375" style="5" customWidth="1"/>
    <col min="9" max="9" width="14.28515625" style="5" customWidth="1"/>
    <col min="10" max="10" width="5" style="5" customWidth="1"/>
    <col min="11" max="11" width="14.42578125" style="5" customWidth="1"/>
    <col min="12" max="12" width="13.85546875" style="5" customWidth="1"/>
    <col min="13" max="13" width="5.4257812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84" t="s">
        <v>506</v>
      </c>
      <c r="J1" s="384"/>
      <c r="K1" s="384"/>
      <c r="L1" s="384"/>
      <c r="M1" s="384"/>
      <c r="N1" s="60"/>
    </row>
    <row r="2" spans="1:14" ht="15.6" customHeight="1" x14ac:dyDescent="0.25">
      <c r="A2" s="2"/>
      <c r="B2" s="2"/>
      <c r="C2" s="2"/>
      <c r="D2" s="2"/>
      <c r="E2" s="2"/>
      <c r="F2" s="2"/>
      <c r="G2" s="388" t="s">
        <v>283</v>
      </c>
      <c r="H2" s="388"/>
      <c r="I2" s="388"/>
      <c r="J2" s="388"/>
      <c r="K2" s="388"/>
      <c r="L2" s="388"/>
      <c r="M2" s="388"/>
      <c r="N2" s="61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84" t="s">
        <v>515</v>
      </c>
      <c r="J3" s="384"/>
      <c r="K3" s="384"/>
      <c r="L3" s="384"/>
      <c r="M3" s="384"/>
      <c r="N3" s="60"/>
    </row>
    <row r="4" spans="1:14" ht="14.4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374" t="s">
        <v>516</v>
      </c>
      <c r="N4" s="6"/>
    </row>
    <row r="5" spans="1:14" ht="82.5" customHeight="1" x14ac:dyDescent="0.25">
      <c r="A5" s="2"/>
      <c r="B5" s="385" t="s">
        <v>514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64"/>
    </row>
    <row r="6" spans="1:14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 x14ac:dyDescent="0.25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456</v>
      </c>
      <c r="L8" s="86" t="s">
        <v>511</v>
      </c>
      <c r="M8" s="358" t="s">
        <v>510</v>
      </c>
      <c r="N8" s="46"/>
    </row>
    <row r="9" spans="1:14" ht="47.25" x14ac:dyDescent="0.25">
      <c r="A9" s="2"/>
      <c r="B9" s="65"/>
      <c r="C9" s="65"/>
      <c r="D9" s="65"/>
      <c r="E9" s="66"/>
      <c r="F9" s="66"/>
      <c r="G9" s="84" t="s">
        <v>227</v>
      </c>
      <c r="H9" s="286">
        <v>850</v>
      </c>
      <c r="I9" s="301"/>
      <c r="J9" s="301"/>
      <c r="K9" s="203">
        <f>SUM(K10+K24+K39+K44+K49+K61+K15)</f>
        <v>41086145</v>
      </c>
      <c r="L9" s="203">
        <f>SUM(L10+L24+L39+L44+L49+L61+L15)</f>
        <v>18023897</v>
      </c>
      <c r="M9" s="359">
        <f t="shared" ref="M9:M82" si="0">L9/K9%</f>
        <v>43.868552282040575</v>
      </c>
      <c r="N9" s="46"/>
    </row>
    <row r="10" spans="1:14" ht="63" x14ac:dyDescent="0.25">
      <c r="A10" s="2"/>
      <c r="B10" s="65"/>
      <c r="C10" s="65"/>
      <c r="D10" s="65"/>
      <c r="E10" s="66"/>
      <c r="F10" s="66"/>
      <c r="G10" s="31" t="s">
        <v>54</v>
      </c>
      <c r="H10" s="31"/>
      <c r="I10" s="302" t="s">
        <v>116</v>
      </c>
      <c r="J10" s="212" t="s">
        <v>0</v>
      </c>
      <c r="K10" s="203">
        <f t="shared" ref="K10:L10" si="1">SUM(K11)</f>
        <v>10000</v>
      </c>
      <c r="L10" s="203">
        <f t="shared" si="1"/>
        <v>0</v>
      </c>
      <c r="M10" s="359">
        <f t="shared" si="0"/>
        <v>0</v>
      </c>
      <c r="N10" s="46"/>
    </row>
    <row r="11" spans="1:14" ht="94.5" x14ac:dyDescent="0.25">
      <c r="A11" s="2"/>
      <c r="B11" s="65"/>
      <c r="C11" s="65"/>
      <c r="D11" s="65"/>
      <c r="E11" s="66"/>
      <c r="F11" s="66"/>
      <c r="G11" s="114" t="s">
        <v>244</v>
      </c>
      <c r="H11" s="27"/>
      <c r="I11" s="261" t="s">
        <v>145</v>
      </c>
      <c r="J11" s="190"/>
      <c r="K11" s="188">
        <f t="shared" ref="K11:L13" si="2">SUM(K12)</f>
        <v>10000</v>
      </c>
      <c r="L11" s="188">
        <f t="shared" si="2"/>
        <v>0</v>
      </c>
      <c r="M11" s="360">
        <f t="shared" si="0"/>
        <v>0</v>
      </c>
      <c r="N11" s="46"/>
    </row>
    <row r="12" spans="1:14" ht="186.75" customHeight="1" x14ac:dyDescent="0.25">
      <c r="A12" s="2"/>
      <c r="B12" s="65"/>
      <c r="C12" s="65"/>
      <c r="D12" s="65"/>
      <c r="E12" s="66"/>
      <c r="F12" s="66"/>
      <c r="G12" s="114" t="s">
        <v>445</v>
      </c>
      <c r="H12" s="55"/>
      <c r="I12" s="261" t="s">
        <v>146</v>
      </c>
      <c r="J12" s="192"/>
      <c r="K12" s="188">
        <f t="shared" si="2"/>
        <v>10000</v>
      </c>
      <c r="L12" s="188">
        <f t="shared" si="2"/>
        <v>0</v>
      </c>
      <c r="M12" s="360">
        <f t="shared" si="0"/>
        <v>0</v>
      </c>
      <c r="N12" s="46"/>
    </row>
    <row r="13" spans="1:14" ht="114" customHeight="1" x14ac:dyDescent="0.25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2"/>
        <v>10000</v>
      </c>
      <c r="L13" s="188">
        <f t="shared" si="2"/>
        <v>0</v>
      </c>
      <c r="M13" s="360">
        <f t="shared" si="0"/>
        <v>0</v>
      </c>
      <c r="N13" s="46"/>
    </row>
    <row r="14" spans="1:14" ht="47.25" x14ac:dyDescent="0.25">
      <c r="A14" s="2"/>
      <c r="B14" s="65"/>
      <c r="C14" s="65"/>
      <c r="D14" s="65"/>
      <c r="E14" s="66"/>
      <c r="F14" s="66"/>
      <c r="G14" s="21" t="s">
        <v>2</v>
      </c>
      <c r="H14" s="21"/>
      <c r="I14" s="303"/>
      <c r="J14" s="192">
        <v>200</v>
      </c>
      <c r="K14" s="186">
        <v>10000</v>
      </c>
      <c r="L14" s="186">
        <v>0</v>
      </c>
      <c r="M14" s="361">
        <f t="shared" si="0"/>
        <v>0</v>
      </c>
      <c r="N14" s="46"/>
    </row>
    <row r="15" spans="1:14" ht="94.5" x14ac:dyDescent="0.25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203">
        <f>SUM(L16+L20)</f>
        <v>5000</v>
      </c>
      <c r="M15" s="362">
        <f t="shared" si="0"/>
        <v>50</v>
      </c>
      <c r="N15" s="46"/>
    </row>
    <row r="16" spans="1:14" ht="63" x14ac:dyDescent="0.25">
      <c r="A16" s="2"/>
      <c r="B16" s="65"/>
      <c r="C16" s="65"/>
      <c r="D16" s="65"/>
      <c r="E16" s="66"/>
      <c r="F16" s="66"/>
      <c r="G16" s="26" t="s">
        <v>449</v>
      </c>
      <c r="H16" s="22"/>
      <c r="I16" s="201" t="s">
        <v>452</v>
      </c>
      <c r="J16" s="190"/>
      <c r="K16" s="188">
        <f t="shared" ref="K16:L18" si="3">SUM(K17)</f>
        <v>5000</v>
      </c>
      <c r="L16" s="188">
        <f t="shared" si="3"/>
        <v>5000</v>
      </c>
      <c r="M16" s="363">
        <f t="shared" si="0"/>
        <v>100</v>
      </c>
      <c r="N16" s="46"/>
    </row>
    <row r="17" spans="1:14" ht="141.75" x14ac:dyDescent="0.25">
      <c r="A17" s="2"/>
      <c r="B17" s="65"/>
      <c r="C17" s="65"/>
      <c r="D17" s="65"/>
      <c r="E17" s="66"/>
      <c r="F17" s="66"/>
      <c r="G17" s="26" t="s">
        <v>450</v>
      </c>
      <c r="H17" s="22"/>
      <c r="I17" s="201" t="s">
        <v>453</v>
      </c>
      <c r="J17" s="190"/>
      <c r="K17" s="188">
        <f t="shared" si="3"/>
        <v>5000</v>
      </c>
      <c r="L17" s="188">
        <f t="shared" si="3"/>
        <v>5000</v>
      </c>
      <c r="M17" s="363">
        <f t="shared" si="0"/>
        <v>100</v>
      </c>
      <c r="N17" s="46"/>
    </row>
    <row r="18" spans="1:14" ht="63" x14ac:dyDescent="0.25">
      <c r="A18" s="2"/>
      <c r="B18" s="65"/>
      <c r="C18" s="65"/>
      <c r="D18" s="65"/>
      <c r="E18" s="66"/>
      <c r="F18" s="66"/>
      <c r="G18" s="22" t="s">
        <v>451</v>
      </c>
      <c r="H18" s="22"/>
      <c r="I18" s="193" t="s">
        <v>454</v>
      </c>
      <c r="J18" s="192"/>
      <c r="K18" s="186">
        <f t="shared" si="3"/>
        <v>5000</v>
      </c>
      <c r="L18" s="186">
        <f t="shared" si="3"/>
        <v>5000</v>
      </c>
      <c r="M18" s="364">
        <f t="shared" si="0"/>
        <v>100</v>
      </c>
      <c r="N18" s="46"/>
    </row>
    <row r="19" spans="1:14" ht="47.25" x14ac:dyDescent="0.25">
      <c r="A19" s="2"/>
      <c r="B19" s="65"/>
      <c r="C19" s="65"/>
      <c r="D19" s="65"/>
      <c r="E19" s="66"/>
      <c r="F19" s="66"/>
      <c r="G19" s="24" t="s">
        <v>2</v>
      </c>
      <c r="H19" s="22"/>
      <c r="I19" s="269" t="s">
        <v>0</v>
      </c>
      <c r="J19" s="228">
        <v>200</v>
      </c>
      <c r="K19" s="186">
        <v>5000</v>
      </c>
      <c r="L19" s="186">
        <v>5000</v>
      </c>
      <c r="M19" s="364">
        <f t="shared" si="0"/>
        <v>100</v>
      </c>
      <c r="N19" s="46"/>
    </row>
    <row r="20" spans="1:14" ht="78.75" x14ac:dyDescent="0.25">
      <c r="A20" s="2"/>
      <c r="B20" s="65"/>
      <c r="C20" s="65"/>
      <c r="D20" s="65"/>
      <c r="E20" s="66"/>
      <c r="F20" s="66"/>
      <c r="G20" s="26" t="s">
        <v>376</v>
      </c>
      <c r="H20" s="156"/>
      <c r="I20" s="218" t="s">
        <v>379</v>
      </c>
      <c r="J20" s="192"/>
      <c r="K20" s="188">
        <f t="shared" ref="K20:L22" si="4">SUM(K21)</f>
        <v>5000</v>
      </c>
      <c r="L20" s="188">
        <f t="shared" si="4"/>
        <v>0</v>
      </c>
      <c r="M20" s="363">
        <f t="shared" si="0"/>
        <v>0</v>
      </c>
      <c r="N20" s="46"/>
    </row>
    <row r="21" spans="1:14" ht="31.5" x14ac:dyDescent="0.25">
      <c r="A21" s="2"/>
      <c r="B21" s="65"/>
      <c r="C21" s="65"/>
      <c r="D21" s="65"/>
      <c r="E21" s="66"/>
      <c r="F21" s="66"/>
      <c r="G21" s="26" t="s">
        <v>377</v>
      </c>
      <c r="H21" s="21"/>
      <c r="I21" s="218" t="s">
        <v>380</v>
      </c>
      <c r="J21" s="192"/>
      <c r="K21" s="188">
        <f t="shared" si="4"/>
        <v>5000</v>
      </c>
      <c r="L21" s="188">
        <f t="shared" si="4"/>
        <v>0</v>
      </c>
      <c r="M21" s="363">
        <f t="shared" si="0"/>
        <v>0</v>
      </c>
      <c r="N21" s="46"/>
    </row>
    <row r="22" spans="1:14" ht="63" x14ac:dyDescent="0.25">
      <c r="A22" s="2"/>
      <c r="B22" s="65"/>
      <c r="C22" s="65"/>
      <c r="D22" s="65"/>
      <c r="E22" s="66"/>
      <c r="F22" s="66"/>
      <c r="G22" s="22" t="s">
        <v>378</v>
      </c>
      <c r="H22" s="21"/>
      <c r="I22" s="219" t="s">
        <v>381</v>
      </c>
      <c r="J22" s="192"/>
      <c r="K22" s="186">
        <f t="shared" si="4"/>
        <v>5000</v>
      </c>
      <c r="L22" s="186">
        <f t="shared" si="4"/>
        <v>0</v>
      </c>
      <c r="M22" s="364">
        <f t="shared" si="0"/>
        <v>0</v>
      </c>
      <c r="N22" s="46"/>
    </row>
    <row r="23" spans="1:14" ht="47.25" x14ac:dyDescent="0.25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186">
        <v>0</v>
      </c>
      <c r="M23" s="364">
        <f t="shared" si="0"/>
        <v>0</v>
      </c>
      <c r="N23" s="46"/>
    </row>
    <row r="24" spans="1:14" ht="78.75" x14ac:dyDescent="0.25">
      <c r="A24" s="2"/>
      <c r="B24" s="65"/>
      <c r="C24" s="65"/>
      <c r="D24" s="65"/>
      <c r="E24" s="66"/>
      <c r="F24" s="66"/>
      <c r="G24" s="117" t="s">
        <v>56</v>
      </c>
      <c r="H24" s="33"/>
      <c r="I24" s="270" t="s">
        <v>153</v>
      </c>
      <c r="J24" s="212" t="s">
        <v>0</v>
      </c>
      <c r="K24" s="203">
        <f>SUM(K25+K32)</f>
        <v>11989000</v>
      </c>
      <c r="L24" s="203">
        <f>SUM(L25+L32)</f>
        <v>5455778</v>
      </c>
      <c r="M24" s="371">
        <f t="shared" si="0"/>
        <v>45.506530986737843</v>
      </c>
      <c r="N24" s="46"/>
    </row>
    <row r="25" spans="1:14" ht="94.5" x14ac:dyDescent="0.25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188">
        <f>SUM(L26)</f>
        <v>5062178</v>
      </c>
      <c r="M25" s="363">
        <f t="shared" si="0"/>
        <v>44.331184867326385</v>
      </c>
      <c r="N25" s="46"/>
    </row>
    <row r="26" spans="1:14" ht="126" x14ac:dyDescent="0.25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457</v>
      </c>
      <c r="J26" s="190"/>
      <c r="K26" s="188">
        <f>SUM(K27)</f>
        <v>11419000</v>
      </c>
      <c r="L26" s="188">
        <f>SUM(L27)</f>
        <v>5062178</v>
      </c>
      <c r="M26" s="363">
        <f t="shared" si="0"/>
        <v>44.331184867326385</v>
      </c>
      <c r="N26" s="46"/>
    </row>
    <row r="27" spans="1:14" ht="63" x14ac:dyDescent="0.25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458</v>
      </c>
      <c r="J27" s="192"/>
      <c r="K27" s="186">
        <f>SUM(K28:K31)</f>
        <v>11419000</v>
      </c>
      <c r="L27" s="186">
        <f>SUM(L28:L31)</f>
        <v>5062178</v>
      </c>
      <c r="M27" s="364">
        <f t="shared" si="0"/>
        <v>44.331184867326385</v>
      </c>
      <c r="N27" s="46"/>
    </row>
    <row r="28" spans="1:14" ht="126" x14ac:dyDescent="0.25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8940162</v>
      </c>
      <c r="L28" s="186">
        <v>4204016</v>
      </c>
      <c r="M28" s="365">
        <f t="shared" si="0"/>
        <v>47.02393536045544</v>
      </c>
      <c r="N28" s="46"/>
    </row>
    <row r="29" spans="1:14" ht="47.25" x14ac:dyDescent="0.25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186">
        <v>806414</v>
      </c>
      <c r="M29" s="365">
        <f t="shared" si="0"/>
        <v>33.572606161532057</v>
      </c>
      <c r="N29" s="46"/>
    </row>
    <row r="30" spans="1:14" ht="31.5" x14ac:dyDescent="0.25">
      <c r="A30" s="2"/>
      <c r="B30" s="65"/>
      <c r="C30" s="65"/>
      <c r="D30" s="65"/>
      <c r="E30" s="66"/>
      <c r="F30" s="66"/>
      <c r="G30" s="22" t="s">
        <v>5</v>
      </c>
      <c r="H30" s="22"/>
      <c r="I30" s="193"/>
      <c r="J30" s="192">
        <v>300</v>
      </c>
      <c r="K30" s="186">
        <v>37138</v>
      </c>
      <c r="L30" s="186">
        <v>37138</v>
      </c>
      <c r="M30" s="364">
        <f t="shared" si="0"/>
        <v>100</v>
      </c>
      <c r="N30" s="46"/>
    </row>
    <row r="31" spans="1:14" ht="16.5" x14ac:dyDescent="0.25">
      <c r="A31" s="2"/>
      <c r="B31" s="65"/>
      <c r="C31" s="65"/>
      <c r="D31" s="65"/>
      <c r="E31" s="66"/>
      <c r="F31" s="66"/>
      <c r="G31" s="22" t="s">
        <v>1</v>
      </c>
      <c r="H31" s="22"/>
      <c r="I31" s="193" t="s">
        <v>0</v>
      </c>
      <c r="J31" s="192">
        <v>800</v>
      </c>
      <c r="K31" s="186">
        <v>39700</v>
      </c>
      <c r="L31" s="186">
        <v>14610</v>
      </c>
      <c r="M31" s="370">
        <f t="shared" si="0"/>
        <v>36.80100755667506</v>
      </c>
      <c r="N31" s="46"/>
    </row>
    <row r="32" spans="1:14" ht="110.25" x14ac:dyDescent="0.25">
      <c r="A32" s="2"/>
      <c r="B32" s="65"/>
      <c r="C32" s="65"/>
      <c r="D32" s="65"/>
      <c r="E32" s="66"/>
      <c r="F32" s="66"/>
      <c r="G32" s="26" t="s">
        <v>426</v>
      </c>
      <c r="H32" s="22"/>
      <c r="I32" s="218" t="s">
        <v>428</v>
      </c>
      <c r="J32" s="190"/>
      <c r="K32" s="188">
        <f>SUM(K33+K36)</f>
        <v>570000</v>
      </c>
      <c r="L32" s="188">
        <f>SUM(L33+L36)</f>
        <v>393600</v>
      </c>
      <c r="M32" s="360">
        <f t="shared" si="0"/>
        <v>69.05263157894737</v>
      </c>
      <c r="N32" s="46"/>
    </row>
    <row r="33" spans="1:14" ht="141.75" x14ac:dyDescent="0.25">
      <c r="A33" s="2"/>
      <c r="B33" s="65"/>
      <c r="C33" s="65"/>
      <c r="D33" s="65"/>
      <c r="E33" s="66"/>
      <c r="F33" s="66"/>
      <c r="G33" s="26" t="s">
        <v>455</v>
      </c>
      <c r="H33" s="22"/>
      <c r="I33" s="218" t="s">
        <v>429</v>
      </c>
      <c r="J33" s="190"/>
      <c r="K33" s="188">
        <f>SUM(K34)</f>
        <v>20000</v>
      </c>
      <c r="L33" s="188">
        <f>SUM(L34)</f>
        <v>0</v>
      </c>
      <c r="M33" s="360">
        <f t="shared" si="0"/>
        <v>0</v>
      </c>
      <c r="N33" s="46"/>
    </row>
    <row r="34" spans="1:14" ht="173.25" x14ac:dyDescent="0.25">
      <c r="A34" s="2"/>
      <c r="B34" s="65"/>
      <c r="C34" s="65"/>
      <c r="D34" s="65"/>
      <c r="E34" s="66"/>
      <c r="F34" s="66"/>
      <c r="G34" s="22" t="s">
        <v>427</v>
      </c>
      <c r="H34" s="22"/>
      <c r="I34" s="219" t="s">
        <v>430</v>
      </c>
      <c r="J34" s="192"/>
      <c r="K34" s="186">
        <f>SUM(K35)</f>
        <v>20000</v>
      </c>
      <c r="L34" s="186">
        <f>SUM(L35)</f>
        <v>0</v>
      </c>
      <c r="M34" s="364">
        <f t="shared" si="0"/>
        <v>0</v>
      </c>
      <c r="N34" s="46"/>
    </row>
    <row r="35" spans="1:14" ht="47.25" x14ac:dyDescent="0.25">
      <c r="A35" s="2"/>
      <c r="B35" s="65"/>
      <c r="C35" s="65"/>
      <c r="D35" s="65"/>
      <c r="E35" s="66"/>
      <c r="F35" s="66"/>
      <c r="G35" s="22" t="s">
        <v>2</v>
      </c>
      <c r="H35" s="22"/>
      <c r="I35" s="193" t="s">
        <v>0</v>
      </c>
      <c r="J35" s="192">
        <v>200</v>
      </c>
      <c r="K35" s="186">
        <v>20000</v>
      </c>
      <c r="L35" s="186">
        <v>0</v>
      </c>
      <c r="M35" s="364">
        <f t="shared" si="0"/>
        <v>0</v>
      </c>
      <c r="N35" s="46"/>
    </row>
    <row r="36" spans="1:14" ht="47.25" x14ac:dyDescent="0.25">
      <c r="A36" s="2"/>
      <c r="B36" s="65"/>
      <c r="C36" s="65"/>
      <c r="D36" s="65"/>
      <c r="E36" s="66"/>
      <c r="F36" s="66"/>
      <c r="G36" s="26" t="s">
        <v>459</v>
      </c>
      <c r="H36" s="22"/>
      <c r="I36" s="201" t="s">
        <v>461</v>
      </c>
      <c r="J36" s="190"/>
      <c r="K36" s="188">
        <f>SUM(K37)</f>
        <v>550000</v>
      </c>
      <c r="L36" s="188">
        <f>SUM(L37)</f>
        <v>393600</v>
      </c>
      <c r="M36" s="363">
        <f t="shared" si="0"/>
        <v>71.563636363636363</v>
      </c>
      <c r="N36" s="46"/>
    </row>
    <row r="37" spans="1:14" ht="63" x14ac:dyDescent="0.25">
      <c r="A37" s="2"/>
      <c r="B37" s="65"/>
      <c r="C37" s="65"/>
      <c r="D37" s="65"/>
      <c r="E37" s="66"/>
      <c r="F37" s="66"/>
      <c r="G37" s="22" t="s">
        <v>460</v>
      </c>
      <c r="H37" s="22"/>
      <c r="I37" s="193" t="s">
        <v>513</v>
      </c>
      <c r="J37" s="192"/>
      <c r="K37" s="186">
        <f>SUM(K38)</f>
        <v>550000</v>
      </c>
      <c r="L37" s="186">
        <f>SUM(L38)</f>
        <v>393600</v>
      </c>
      <c r="M37" s="361">
        <f t="shared" si="0"/>
        <v>71.563636363636363</v>
      </c>
      <c r="N37" s="46"/>
    </row>
    <row r="38" spans="1:14" ht="47.25" x14ac:dyDescent="0.25">
      <c r="A38" s="2"/>
      <c r="B38" s="65"/>
      <c r="C38" s="65"/>
      <c r="D38" s="65"/>
      <c r="E38" s="66"/>
      <c r="F38" s="66"/>
      <c r="G38" s="22" t="s">
        <v>2</v>
      </c>
      <c r="H38" s="22"/>
      <c r="I38" s="193" t="s">
        <v>0</v>
      </c>
      <c r="J38" s="192">
        <v>200</v>
      </c>
      <c r="K38" s="186">
        <v>550000</v>
      </c>
      <c r="L38" s="186">
        <v>393600</v>
      </c>
      <c r="M38" s="361">
        <f t="shared" si="0"/>
        <v>71.563636363636363</v>
      </c>
      <c r="N38" s="46"/>
    </row>
    <row r="39" spans="1:14" ht="78.75" x14ac:dyDescent="0.25">
      <c r="A39" s="2"/>
      <c r="B39" s="65"/>
      <c r="C39" s="65"/>
      <c r="D39" s="65"/>
      <c r="E39" s="66"/>
      <c r="F39" s="66"/>
      <c r="G39" s="31" t="s">
        <v>64</v>
      </c>
      <c r="H39" s="31"/>
      <c r="I39" s="75" t="s">
        <v>175</v>
      </c>
      <c r="J39" s="212" t="s">
        <v>0</v>
      </c>
      <c r="K39" s="203">
        <f>SUM(K40)</f>
        <v>10000</v>
      </c>
      <c r="L39" s="203">
        <f>SUM(L40)</f>
        <v>0</v>
      </c>
      <c r="M39" s="359">
        <f t="shared" si="0"/>
        <v>0</v>
      </c>
      <c r="N39" s="46"/>
    </row>
    <row r="40" spans="1:14" ht="81.75" customHeight="1" x14ac:dyDescent="0.25">
      <c r="A40" s="2"/>
      <c r="B40" s="65"/>
      <c r="C40" s="65"/>
      <c r="D40" s="65"/>
      <c r="E40" s="66"/>
      <c r="F40" s="66"/>
      <c r="G40" s="114" t="s">
        <v>247</v>
      </c>
      <c r="H40" s="27"/>
      <c r="I40" s="74" t="s">
        <v>176</v>
      </c>
      <c r="J40" s="190" t="s">
        <v>0</v>
      </c>
      <c r="K40" s="188">
        <f t="shared" ref="K40:L42" si="5">SUM(K41)</f>
        <v>10000</v>
      </c>
      <c r="L40" s="188">
        <f t="shared" si="5"/>
        <v>0</v>
      </c>
      <c r="M40" s="360">
        <f t="shared" si="0"/>
        <v>0</v>
      </c>
      <c r="N40" s="46"/>
    </row>
    <row r="41" spans="1:14" ht="63" x14ac:dyDescent="0.25">
      <c r="A41" s="2"/>
      <c r="B41" s="65"/>
      <c r="C41" s="65"/>
      <c r="D41" s="65"/>
      <c r="E41" s="66"/>
      <c r="F41" s="66"/>
      <c r="G41" s="114" t="s">
        <v>177</v>
      </c>
      <c r="H41" s="27"/>
      <c r="I41" s="74" t="s">
        <v>178</v>
      </c>
      <c r="J41" s="224"/>
      <c r="K41" s="188">
        <f t="shared" si="5"/>
        <v>10000</v>
      </c>
      <c r="L41" s="188">
        <f t="shared" si="5"/>
        <v>0</v>
      </c>
      <c r="M41" s="363">
        <f t="shared" si="0"/>
        <v>0</v>
      </c>
      <c r="N41" s="46"/>
    </row>
    <row r="42" spans="1:14" ht="47.25" x14ac:dyDescent="0.25">
      <c r="A42" s="2"/>
      <c r="B42" s="65"/>
      <c r="C42" s="65"/>
      <c r="D42" s="65"/>
      <c r="E42" s="66"/>
      <c r="F42" s="66"/>
      <c r="G42" s="118" t="s">
        <v>65</v>
      </c>
      <c r="H42" s="20"/>
      <c r="I42" s="76" t="s">
        <v>179</v>
      </c>
      <c r="J42" s="192"/>
      <c r="K42" s="186">
        <f t="shared" si="5"/>
        <v>10000</v>
      </c>
      <c r="L42" s="186">
        <f t="shared" si="5"/>
        <v>0</v>
      </c>
      <c r="M42" s="364">
        <f t="shared" si="0"/>
        <v>0</v>
      </c>
      <c r="N42" s="46"/>
    </row>
    <row r="43" spans="1:14" ht="47.25" x14ac:dyDescent="0.25">
      <c r="A43" s="2"/>
      <c r="B43" s="65"/>
      <c r="C43" s="65"/>
      <c r="D43" s="65"/>
      <c r="E43" s="66"/>
      <c r="F43" s="66"/>
      <c r="G43" s="22" t="s">
        <v>2</v>
      </c>
      <c r="H43" s="22"/>
      <c r="I43" s="219" t="s">
        <v>0</v>
      </c>
      <c r="J43" s="192">
        <v>200</v>
      </c>
      <c r="K43" s="186">
        <v>10000</v>
      </c>
      <c r="L43" s="186">
        <v>0</v>
      </c>
      <c r="M43" s="364">
        <f t="shared" si="0"/>
        <v>0</v>
      </c>
      <c r="N43" s="46"/>
    </row>
    <row r="44" spans="1:14" ht="63" x14ac:dyDescent="0.25">
      <c r="A44" s="2"/>
      <c r="B44" s="65"/>
      <c r="C44" s="65"/>
      <c r="D44" s="65"/>
      <c r="E44" s="66"/>
      <c r="F44" s="66"/>
      <c r="G44" s="31" t="s">
        <v>66</v>
      </c>
      <c r="H44" s="69"/>
      <c r="I44" s="77" t="s">
        <v>180</v>
      </c>
      <c r="J44" s="212" t="s">
        <v>0</v>
      </c>
      <c r="K44" s="203">
        <f>SUM(K45)</f>
        <v>936000</v>
      </c>
      <c r="L44" s="203">
        <f>SUM(L45)</f>
        <v>468000</v>
      </c>
      <c r="M44" s="362">
        <f t="shared" si="0"/>
        <v>50</v>
      </c>
      <c r="N44" s="46"/>
    </row>
    <row r="45" spans="1:14" ht="78.75" x14ac:dyDescent="0.25">
      <c r="A45" s="2"/>
      <c r="B45" s="65"/>
      <c r="C45" s="65"/>
      <c r="D45" s="65"/>
      <c r="E45" s="66"/>
      <c r="F45" s="66"/>
      <c r="G45" s="114" t="s">
        <v>248</v>
      </c>
      <c r="H45" s="27"/>
      <c r="I45" s="261" t="s">
        <v>295</v>
      </c>
      <c r="J45" s="224" t="s">
        <v>0</v>
      </c>
      <c r="K45" s="188">
        <f>SUM(K47)</f>
        <v>936000</v>
      </c>
      <c r="L45" s="188">
        <f>SUM(L47)</f>
        <v>468000</v>
      </c>
      <c r="M45" s="363">
        <f t="shared" si="0"/>
        <v>50</v>
      </c>
      <c r="N45" s="46"/>
    </row>
    <row r="46" spans="1:14" ht="47.25" x14ac:dyDescent="0.25">
      <c r="A46" s="2"/>
      <c r="B46" s="65"/>
      <c r="C46" s="65"/>
      <c r="D46" s="65"/>
      <c r="E46" s="66"/>
      <c r="F46" s="66"/>
      <c r="G46" s="115" t="s">
        <v>181</v>
      </c>
      <c r="H46" s="44"/>
      <c r="I46" s="78" t="s">
        <v>296</v>
      </c>
      <c r="J46" s="224"/>
      <c r="K46" s="188">
        <f>SUM(K47)</f>
        <v>936000</v>
      </c>
      <c r="L46" s="188">
        <f>SUM(L47)</f>
        <v>468000</v>
      </c>
      <c r="M46" s="363">
        <f t="shared" si="0"/>
        <v>50</v>
      </c>
      <c r="N46" s="46"/>
    </row>
    <row r="47" spans="1:14" ht="31.5" customHeight="1" x14ac:dyDescent="0.25">
      <c r="A47" s="2"/>
      <c r="B47" s="65"/>
      <c r="C47" s="65"/>
      <c r="D47" s="65"/>
      <c r="E47" s="66"/>
      <c r="F47" s="66"/>
      <c r="G47" s="116" t="s">
        <v>182</v>
      </c>
      <c r="H47" s="52"/>
      <c r="I47" s="304" t="s">
        <v>297</v>
      </c>
      <c r="J47" s="192" t="s">
        <v>0</v>
      </c>
      <c r="K47" s="186">
        <f>SUM(K48)</f>
        <v>936000</v>
      </c>
      <c r="L47" s="186">
        <f>SUM(L48)</f>
        <v>468000</v>
      </c>
      <c r="M47" s="364">
        <f t="shared" si="0"/>
        <v>50</v>
      </c>
      <c r="N47" s="46"/>
    </row>
    <row r="48" spans="1:14" ht="63" x14ac:dyDescent="0.25">
      <c r="A48" s="2"/>
      <c r="B48" s="65"/>
      <c r="C48" s="65"/>
      <c r="D48" s="65"/>
      <c r="E48" s="66"/>
      <c r="F48" s="66"/>
      <c r="G48" s="22" t="s">
        <v>4</v>
      </c>
      <c r="H48" s="22"/>
      <c r="I48" s="219" t="s">
        <v>0</v>
      </c>
      <c r="J48" s="192">
        <v>600</v>
      </c>
      <c r="K48" s="186">
        <v>936000</v>
      </c>
      <c r="L48" s="186">
        <v>468000</v>
      </c>
      <c r="M48" s="364">
        <f t="shared" si="0"/>
        <v>50</v>
      </c>
      <c r="N48" s="46"/>
    </row>
    <row r="49" spans="1:14" ht="63" x14ac:dyDescent="0.25">
      <c r="A49" s="2"/>
      <c r="B49" s="65"/>
      <c r="C49" s="65"/>
      <c r="D49" s="65"/>
      <c r="E49" s="66"/>
      <c r="F49" s="66"/>
      <c r="G49" s="31" t="s">
        <v>68</v>
      </c>
      <c r="H49" s="31"/>
      <c r="I49" s="302" t="s">
        <v>190</v>
      </c>
      <c r="J49" s="212" t="s">
        <v>0</v>
      </c>
      <c r="K49" s="203">
        <f>SUM(K50+K57)</f>
        <v>111940</v>
      </c>
      <c r="L49" s="203">
        <f>SUM(L50+L57)</f>
        <v>0</v>
      </c>
      <c r="M49" s="362">
        <f t="shared" si="0"/>
        <v>0</v>
      </c>
      <c r="N49" s="46"/>
    </row>
    <row r="50" spans="1:14" ht="94.5" x14ac:dyDescent="0.25">
      <c r="A50" s="2"/>
      <c r="B50" s="65"/>
      <c r="C50" s="65"/>
      <c r="D50" s="65"/>
      <c r="E50" s="66"/>
      <c r="F50" s="66"/>
      <c r="G50" s="26" t="s">
        <v>250</v>
      </c>
      <c r="H50" s="26"/>
      <c r="I50" s="266" t="s">
        <v>191</v>
      </c>
      <c r="J50" s="190" t="s">
        <v>0</v>
      </c>
      <c r="K50" s="188">
        <f>SUM(K51+K54)</f>
        <v>56930</v>
      </c>
      <c r="L50" s="188">
        <f>SUM(L51+L54)</f>
        <v>0</v>
      </c>
      <c r="M50" s="363">
        <f t="shared" si="0"/>
        <v>0</v>
      </c>
      <c r="N50" s="46"/>
    </row>
    <row r="51" spans="1:14" ht="78.75" x14ac:dyDescent="0.25">
      <c r="A51" s="2"/>
      <c r="B51" s="65"/>
      <c r="C51" s="65"/>
      <c r="D51" s="65"/>
      <c r="E51" s="66"/>
      <c r="F51" s="66"/>
      <c r="G51" s="115" t="s">
        <v>236</v>
      </c>
      <c r="H51" s="56"/>
      <c r="I51" s="138" t="s">
        <v>192</v>
      </c>
      <c r="J51" s="224"/>
      <c r="K51" s="188">
        <f>SUM(K52)</f>
        <v>50000</v>
      </c>
      <c r="L51" s="188">
        <f>SUM(L52)</f>
        <v>0</v>
      </c>
      <c r="M51" s="363">
        <f t="shared" si="0"/>
        <v>0</v>
      </c>
      <c r="N51" s="46"/>
    </row>
    <row r="52" spans="1:14" ht="63" x14ac:dyDescent="0.25">
      <c r="A52" s="2"/>
      <c r="B52" s="65"/>
      <c r="C52" s="65"/>
      <c r="D52" s="65"/>
      <c r="E52" s="66"/>
      <c r="F52" s="66"/>
      <c r="G52" s="21" t="s">
        <v>69</v>
      </c>
      <c r="H52" s="21"/>
      <c r="I52" s="85" t="s">
        <v>193</v>
      </c>
      <c r="J52" s="192" t="s">
        <v>0</v>
      </c>
      <c r="K52" s="186">
        <f>SUM(K53)</f>
        <v>50000</v>
      </c>
      <c r="L52" s="186">
        <f>SUM(L53)</f>
        <v>0</v>
      </c>
      <c r="M52" s="364">
        <f t="shared" si="0"/>
        <v>0</v>
      </c>
      <c r="N52" s="46"/>
    </row>
    <row r="53" spans="1:14" ht="15.75" x14ac:dyDescent="0.25">
      <c r="A53" s="2"/>
      <c r="B53" s="65"/>
      <c r="C53" s="65"/>
      <c r="D53" s="65"/>
      <c r="E53" s="66"/>
      <c r="F53" s="66"/>
      <c r="G53" s="22" t="s">
        <v>1</v>
      </c>
      <c r="H53" s="70" t="s">
        <v>0</v>
      </c>
      <c r="I53" s="193" t="s">
        <v>0</v>
      </c>
      <c r="J53" s="192">
        <v>800</v>
      </c>
      <c r="K53" s="186">
        <v>50000</v>
      </c>
      <c r="L53" s="186">
        <v>0</v>
      </c>
      <c r="M53" s="364">
        <f t="shared" si="0"/>
        <v>0</v>
      </c>
      <c r="N53" s="46"/>
    </row>
    <row r="54" spans="1:14" ht="65.25" customHeight="1" x14ac:dyDescent="0.25">
      <c r="A54" s="2"/>
      <c r="B54" s="65"/>
      <c r="C54" s="65"/>
      <c r="D54" s="65"/>
      <c r="E54" s="66"/>
      <c r="F54" s="66"/>
      <c r="G54" s="114" t="s">
        <v>194</v>
      </c>
      <c r="H54" s="27"/>
      <c r="I54" s="138" t="s">
        <v>195</v>
      </c>
      <c r="J54" s="305"/>
      <c r="K54" s="188">
        <f>SUM(K55)</f>
        <v>6930</v>
      </c>
      <c r="L54" s="188">
        <f>SUM(L55)</f>
        <v>0</v>
      </c>
      <c r="M54" s="363">
        <f t="shared" si="0"/>
        <v>0</v>
      </c>
      <c r="N54" s="46"/>
    </row>
    <row r="55" spans="1:14" ht="78.75" x14ac:dyDescent="0.25">
      <c r="A55" s="2"/>
      <c r="B55" s="65"/>
      <c r="C55" s="65"/>
      <c r="D55" s="65"/>
      <c r="E55" s="66"/>
      <c r="F55" s="66"/>
      <c r="G55" s="118" t="s">
        <v>196</v>
      </c>
      <c r="H55" s="20"/>
      <c r="I55" s="263" t="s">
        <v>311</v>
      </c>
      <c r="J55" s="192"/>
      <c r="K55" s="186">
        <f>SUM(K56)</f>
        <v>6930</v>
      </c>
      <c r="L55" s="186">
        <f>SUM(L56)</f>
        <v>0</v>
      </c>
      <c r="M55" s="365">
        <f t="shared" si="0"/>
        <v>0</v>
      </c>
      <c r="N55" s="46"/>
    </row>
    <row r="56" spans="1:14" ht="47.25" x14ac:dyDescent="0.25">
      <c r="A56" s="2"/>
      <c r="B56" s="65"/>
      <c r="C56" s="65"/>
      <c r="D56" s="65"/>
      <c r="E56" s="66"/>
      <c r="F56" s="66"/>
      <c r="G56" s="22" t="s">
        <v>2</v>
      </c>
      <c r="H56" s="22"/>
      <c r="I56" s="193" t="s">
        <v>0</v>
      </c>
      <c r="J56" s="192">
        <v>200</v>
      </c>
      <c r="K56" s="186">
        <v>6930</v>
      </c>
      <c r="L56" s="186">
        <v>0</v>
      </c>
      <c r="M56" s="364">
        <f t="shared" si="0"/>
        <v>0</v>
      </c>
      <c r="N56" s="46"/>
    </row>
    <row r="57" spans="1:14" ht="31.5" x14ac:dyDescent="0.25">
      <c r="A57" s="2"/>
      <c r="B57" s="65"/>
      <c r="C57" s="65"/>
      <c r="D57" s="65"/>
      <c r="E57" s="66"/>
      <c r="F57" s="66"/>
      <c r="G57" s="26" t="s">
        <v>348</v>
      </c>
      <c r="H57" s="26"/>
      <c r="I57" s="306" t="s">
        <v>222</v>
      </c>
      <c r="J57" s="190"/>
      <c r="K57" s="188">
        <f t="shared" ref="K57:L59" si="6">SUM(K58)</f>
        <v>55010</v>
      </c>
      <c r="L57" s="188">
        <f t="shared" si="6"/>
        <v>0</v>
      </c>
      <c r="M57" s="369">
        <f t="shared" si="0"/>
        <v>0</v>
      </c>
      <c r="N57" s="46"/>
    </row>
    <row r="58" spans="1:14" ht="31.5" x14ac:dyDescent="0.25">
      <c r="A58" s="2"/>
      <c r="B58" s="65"/>
      <c r="C58" s="65"/>
      <c r="D58" s="65"/>
      <c r="E58" s="66"/>
      <c r="F58" s="66"/>
      <c r="G58" s="26" t="s">
        <v>223</v>
      </c>
      <c r="H58" s="26"/>
      <c r="I58" s="306" t="s">
        <v>224</v>
      </c>
      <c r="J58" s="190"/>
      <c r="K58" s="188">
        <f t="shared" si="6"/>
        <v>55010</v>
      </c>
      <c r="L58" s="188">
        <f t="shared" si="6"/>
        <v>0</v>
      </c>
      <c r="M58" s="363">
        <f t="shared" si="0"/>
        <v>0</v>
      </c>
      <c r="N58" s="46"/>
    </row>
    <row r="59" spans="1:14" ht="31.5" x14ac:dyDescent="0.25">
      <c r="A59" s="2"/>
      <c r="B59" s="65"/>
      <c r="C59" s="65"/>
      <c r="D59" s="65"/>
      <c r="E59" s="66"/>
      <c r="F59" s="66"/>
      <c r="G59" s="22" t="s">
        <v>262</v>
      </c>
      <c r="H59" s="22"/>
      <c r="I59" s="314" t="s">
        <v>312</v>
      </c>
      <c r="J59" s="192"/>
      <c r="K59" s="186">
        <f t="shared" si="6"/>
        <v>55010</v>
      </c>
      <c r="L59" s="186">
        <f t="shared" si="6"/>
        <v>0</v>
      </c>
      <c r="M59" s="364">
        <f t="shared" si="0"/>
        <v>0</v>
      </c>
      <c r="N59" s="46"/>
    </row>
    <row r="60" spans="1:14" ht="47.25" x14ac:dyDescent="0.25">
      <c r="A60" s="2"/>
      <c r="B60" s="65"/>
      <c r="C60" s="65"/>
      <c r="D60" s="65"/>
      <c r="E60" s="66"/>
      <c r="F60" s="66"/>
      <c r="G60" s="22" t="s">
        <v>2</v>
      </c>
      <c r="H60" s="22"/>
      <c r="I60" s="264" t="s">
        <v>0</v>
      </c>
      <c r="J60" s="228">
        <v>200</v>
      </c>
      <c r="K60" s="186">
        <v>55010</v>
      </c>
      <c r="L60" s="186">
        <v>0</v>
      </c>
      <c r="M60" s="364">
        <f t="shared" si="0"/>
        <v>0</v>
      </c>
      <c r="N60" s="46"/>
    </row>
    <row r="61" spans="1:14" ht="15.75" x14ac:dyDescent="0.25">
      <c r="A61" s="2"/>
      <c r="B61" s="65"/>
      <c r="C61" s="65"/>
      <c r="D61" s="65"/>
      <c r="E61" s="66"/>
      <c r="F61" s="66"/>
      <c r="G61" s="31" t="s">
        <v>8</v>
      </c>
      <c r="H61" s="31"/>
      <c r="I61" s="307" t="s">
        <v>216</v>
      </c>
      <c r="J61" s="212" t="s">
        <v>0</v>
      </c>
      <c r="K61" s="203">
        <f>SUM(K62)</f>
        <v>28019205</v>
      </c>
      <c r="L61" s="203">
        <f>SUM(L62)</f>
        <v>12095119</v>
      </c>
      <c r="M61" s="362">
        <f t="shared" si="0"/>
        <v>43.167245466100844</v>
      </c>
      <c r="N61" s="46"/>
    </row>
    <row r="62" spans="1:14" ht="15.75" x14ac:dyDescent="0.25">
      <c r="A62" s="2"/>
      <c r="B62" s="65"/>
      <c r="C62" s="65"/>
      <c r="D62" s="65"/>
      <c r="E62" s="66"/>
      <c r="F62" s="66"/>
      <c r="G62" s="71" t="s">
        <v>8</v>
      </c>
      <c r="H62" s="57"/>
      <c r="I62" s="308" t="s">
        <v>216</v>
      </c>
      <c r="J62" s="224" t="s">
        <v>0</v>
      </c>
      <c r="K62" s="188">
        <f>SUM(K66+K69+K71+K75+K89+K92+K63+K83+K79+K77+K81+K87)</f>
        <v>28019205</v>
      </c>
      <c r="L62" s="188">
        <f>SUM(L66+L69+L71+L75+L89+L92+L63+L83+L79+L77+L81+L87)</f>
        <v>12095119</v>
      </c>
      <c r="M62" s="363">
        <f t="shared" si="0"/>
        <v>43.167245466100844</v>
      </c>
      <c r="N62" s="46"/>
    </row>
    <row r="63" spans="1:14" ht="31.5" x14ac:dyDescent="0.25">
      <c r="A63" s="2"/>
      <c r="B63" s="65"/>
      <c r="C63" s="65"/>
      <c r="D63" s="65"/>
      <c r="E63" s="66"/>
      <c r="F63" s="66"/>
      <c r="G63" s="22" t="s">
        <v>85</v>
      </c>
      <c r="H63" s="22"/>
      <c r="I63" s="309" t="s">
        <v>217</v>
      </c>
      <c r="J63" s="224"/>
      <c r="K63" s="186">
        <f>SUM(K64:K65)</f>
        <v>180000</v>
      </c>
      <c r="L63" s="186">
        <f>SUM(L64:L65)</f>
        <v>123254</v>
      </c>
      <c r="M63" s="365">
        <f t="shared" si="0"/>
        <v>68.474444444444444</v>
      </c>
      <c r="N63" s="46"/>
    </row>
    <row r="64" spans="1:14" ht="47.25" x14ac:dyDescent="0.25">
      <c r="A64" s="2"/>
      <c r="B64" s="65"/>
      <c r="C64" s="65"/>
      <c r="D64" s="65"/>
      <c r="E64" s="66"/>
      <c r="F64" s="66"/>
      <c r="G64" s="22" t="s">
        <v>2</v>
      </c>
      <c r="H64" s="22"/>
      <c r="I64" s="193" t="s">
        <v>0</v>
      </c>
      <c r="J64" s="192">
        <v>200</v>
      </c>
      <c r="K64" s="189">
        <v>55099</v>
      </c>
      <c r="L64" s="189">
        <v>33595</v>
      </c>
      <c r="M64" s="364">
        <f t="shared" si="0"/>
        <v>60.972068458592716</v>
      </c>
      <c r="N64" s="46"/>
    </row>
    <row r="65" spans="1:14" ht="15.75" x14ac:dyDescent="0.25">
      <c r="A65" s="2"/>
      <c r="B65" s="65"/>
      <c r="C65" s="65"/>
      <c r="D65" s="65"/>
      <c r="E65" s="66"/>
      <c r="F65" s="66"/>
      <c r="G65" s="23" t="s">
        <v>1</v>
      </c>
      <c r="H65" s="22"/>
      <c r="I65" s="193"/>
      <c r="J65" s="192">
        <v>800</v>
      </c>
      <c r="K65" s="189">
        <v>124901</v>
      </c>
      <c r="L65" s="189">
        <v>89659</v>
      </c>
      <c r="M65" s="365">
        <f t="shared" si="0"/>
        <v>71.784052969952199</v>
      </c>
      <c r="N65" s="46"/>
    </row>
    <row r="66" spans="1:14" ht="31.5" x14ac:dyDescent="0.25">
      <c r="A66" s="2"/>
      <c r="B66" s="65"/>
      <c r="C66" s="65"/>
      <c r="D66" s="65"/>
      <c r="E66" s="66"/>
      <c r="F66" s="66"/>
      <c r="G66" s="22" t="s">
        <v>77</v>
      </c>
      <c r="H66" s="22"/>
      <c r="I66" s="227" t="s">
        <v>218</v>
      </c>
      <c r="J66" s="190"/>
      <c r="K66" s="186">
        <f>SUM(K67:K68)</f>
        <v>468000</v>
      </c>
      <c r="L66" s="186">
        <f>SUM(L67:L68)</f>
        <v>36000</v>
      </c>
      <c r="M66" s="361">
        <f t="shared" si="0"/>
        <v>7.6923076923076925</v>
      </c>
      <c r="N66" s="46"/>
    </row>
    <row r="67" spans="1:14" ht="47.25" x14ac:dyDescent="0.25">
      <c r="A67" s="2"/>
      <c r="B67" s="65"/>
      <c r="C67" s="65"/>
      <c r="D67" s="65"/>
      <c r="E67" s="66"/>
      <c r="F67" s="66"/>
      <c r="G67" s="22" t="s">
        <v>2</v>
      </c>
      <c r="H67" s="22"/>
      <c r="I67" s="193" t="s">
        <v>0</v>
      </c>
      <c r="J67" s="192">
        <v>200</v>
      </c>
      <c r="K67" s="189">
        <v>36000</v>
      </c>
      <c r="L67" s="189">
        <v>36000</v>
      </c>
      <c r="M67" s="361">
        <f t="shared" si="0"/>
        <v>100</v>
      </c>
      <c r="N67" s="46"/>
    </row>
    <row r="68" spans="1:14" ht="15.75" x14ac:dyDescent="0.25">
      <c r="A68" s="2"/>
      <c r="B68" s="65"/>
      <c r="C68" s="65"/>
      <c r="D68" s="65"/>
      <c r="E68" s="66"/>
      <c r="F68" s="66"/>
      <c r="G68" s="21" t="s">
        <v>1</v>
      </c>
      <c r="H68" s="22"/>
      <c r="I68" s="191" t="s">
        <v>0</v>
      </c>
      <c r="J68" s="192">
        <v>800</v>
      </c>
      <c r="K68" s="189">
        <v>432000</v>
      </c>
      <c r="L68" s="189">
        <v>0</v>
      </c>
      <c r="M68" s="367">
        <f t="shared" si="0"/>
        <v>0</v>
      </c>
      <c r="N68" s="46"/>
    </row>
    <row r="69" spans="1:14" ht="31.5" x14ac:dyDescent="0.25">
      <c r="A69" s="2"/>
      <c r="B69" s="65"/>
      <c r="C69" s="65"/>
      <c r="D69" s="65"/>
      <c r="E69" s="66"/>
      <c r="F69" s="66"/>
      <c r="G69" s="118" t="s">
        <v>75</v>
      </c>
      <c r="H69" s="22"/>
      <c r="I69" s="309" t="s">
        <v>219</v>
      </c>
      <c r="J69" s="190"/>
      <c r="K69" s="186">
        <f>SUM(K70)</f>
        <v>1515000</v>
      </c>
      <c r="L69" s="186">
        <f>SUM(L70)</f>
        <v>821863</v>
      </c>
      <c r="M69" s="364">
        <f t="shared" si="0"/>
        <v>54.248382838283831</v>
      </c>
      <c r="N69" s="46"/>
    </row>
    <row r="70" spans="1:14" ht="126" x14ac:dyDescent="0.25">
      <c r="A70" s="2"/>
      <c r="B70" s="65"/>
      <c r="C70" s="65"/>
      <c r="D70" s="65"/>
      <c r="E70" s="66"/>
      <c r="F70" s="66"/>
      <c r="G70" s="22" t="s">
        <v>3</v>
      </c>
      <c r="H70" s="20"/>
      <c r="I70" s="219" t="s">
        <v>0</v>
      </c>
      <c r="J70" s="192">
        <v>100</v>
      </c>
      <c r="K70" s="186">
        <v>1515000</v>
      </c>
      <c r="L70" s="186">
        <v>821863</v>
      </c>
      <c r="M70" s="364">
        <f t="shared" si="0"/>
        <v>54.248382838283831</v>
      </c>
      <c r="N70" s="46"/>
    </row>
    <row r="71" spans="1:14" ht="15.75" x14ac:dyDescent="0.25">
      <c r="A71" s="2"/>
      <c r="B71" s="65"/>
      <c r="C71" s="65"/>
      <c r="D71" s="65"/>
      <c r="E71" s="66"/>
      <c r="F71" s="66"/>
      <c r="G71" s="118" t="s">
        <v>7</v>
      </c>
      <c r="H71" s="22"/>
      <c r="I71" s="309" t="s">
        <v>220</v>
      </c>
      <c r="J71" s="190"/>
      <c r="K71" s="186">
        <f>SUM(K72:K74)</f>
        <v>21657125</v>
      </c>
      <c r="L71" s="186">
        <f>SUM(L72:L74)</f>
        <v>9324164</v>
      </c>
      <c r="M71" s="364">
        <f t="shared" si="0"/>
        <v>43.05356320379552</v>
      </c>
      <c r="N71" s="46"/>
    </row>
    <row r="72" spans="1:14" ht="126" x14ac:dyDescent="0.25">
      <c r="A72" s="2"/>
      <c r="B72" s="65"/>
      <c r="C72" s="65"/>
      <c r="D72" s="65"/>
      <c r="E72" s="66"/>
      <c r="F72" s="66"/>
      <c r="G72" s="21" t="s">
        <v>3</v>
      </c>
      <c r="H72" s="20"/>
      <c r="I72" s="219" t="s">
        <v>0</v>
      </c>
      <c r="J72" s="192">
        <v>100</v>
      </c>
      <c r="K72" s="186">
        <v>18681475</v>
      </c>
      <c r="L72" s="186">
        <v>8201857</v>
      </c>
      <c r="M72" s="364">
        <f t="shared" si="0"/>
        <v>43.903690688235272</v>
      </c>
      <c r="N72" s="46"/>
    </row>
    <row r="73" spans="1:14" ht="47.25" x14ac:dyDescent="0.25">
      <c r="A73" s="2"/>
      <c r="B73" s="65"/>
      <c r="C73" s="65"/>
      <c r="D73" s="65"/>
      <c r="E73" s="66"/>
      <c r="F73" s="66"/>
      <c r="G73" s="22" t="s">
        <v>2</v>
      </c>
      <c r="H73" s="21"/>
      <c r="I73" s="219" t="s">
        <v>0</v>
      </c>
      <c r="J73" s="192">
        <v>200</v>
      </c>
      <c r="K73" s="186">
        <v>2825650</v>
      </c>
      <c r="L73" s="186">
        <v>1063569</v>
      </c>
      <c r="M73" s="364">
        <f t="shared" si="0"/>
        <v>37.639799692106244</v>
      </c>
      <c r="N73" s="46"/>
    </row>
    <row r="74" spans="1:14" ht="15.75" x14ac:dyDescent="0.25">
      <c r="A74" s="2"/>
      <c r="B74" s="65"/>
      <c r="C74" s="65"/>
      <c r="D74" s="65"/>
      <c r="E74" s="66"/>
      <c r="F74" s="66"/>
      <c r="G74" s="21" t="s">
        <v>1</v>
      </c>
      <c r="H74" s="22"/>
      <c r="I74" s="219" t="s">
        <v>0</v>
      </c>
      <c r="J74" s="192">
        <v>800</v>
      </c>
      <c r="K74" s="186">
        <v>150000</v>
      </c>
      <c r="L74" s="186">
        <v>58738</v>
      </c>
      <c r="M74" s="364">
        <f t="shared" si="0"/>
        <v>39.158666666666669</v>
      </c>
      <c r="N74" s="46"/>
    </row>
    <row r="75" spans="1:14" ht="47.25" x14ac:dyDescent="0.25">
      <c r="A75" s="2"/>
      <c r="B75" s="65"/>
      <c r="C75" s="65"/>
      <c r="D75" s="65"/>
      <c r="E75" s="66"/>
      <c r="F75" s="66"/>
      <c r="G75" s="119" t="s">
        <v>76</v>
      </c>
      <c r="H75" s="22"/>
      <c r="I75" s="76" t="s">
        <v>221</v>
      </c>
      <c r="J75" s="190"/>
      <c r="K75" s="186">
        <f>SUM(K76:K76)</f>
        <v>810000</v>
      </c>
      <c r="L75" s="186">
        <f>SUM(L76:L76)</f>
        <v>480197</v>
      </c>
      <c r="M75" s="364">
        <f t="shared" si="0"/>
        <v>59.28358024691358</v>
      </c>
      <c r="N75" s="46"/>
    </row>
    <row r="76" spans="1:14" ht="126" x14ac:dyDescent="0.25">
      <c r="A76" s="2"/>
      <c r="B76" s="65"/>
      <c r="C76" s="65"/>
      <c r="D76" s="65"/>
      <c r="E76" s="66"/>
      <c r="F76" s="66"/>
      <c r="G76" s="22" t="s">
        <v>3</v>
      </c>
      <c r="H76" s="30"/>
      <c r="I76" s="219" t="s">
        <v>0</v>
      </c>
      <c r="J76" s="192">
        <v>100</v>
      </c>
      <c r="K76" s="186">
        <v>810000</v>
      </c>
      <c r="L76" s="186">
        <v>480197</v>
      </c>
      <c r="M76" s="364">
        <f t="shared" si="0"/>
        <v>59.28358024691358</v>
      </c>
      <c r="N76" s="46"/>
    </row>
    <row r="77" spans="1:14" ht="47.25" x14ac:dyDescent="0.25">
      <c r="A77" s="2"/>
      <c r="B77" s="65"/>
      <c r="C77" s="65"/>
      <c r="D77" s="65"/>
      <c r="E77" s="66"/>
      <c r="F77" s="66"/>
      <c r="G77" s="21" t="s">
        <v>374</v>
      </c>
      <c r="H77" s="22"/>
      <c r="I77" s="193" t="s">
        <v>375</v>
      </c>
      <c r="J77" s="192"/>
      <c r="K77" s="186">
        <f>SUM(K78:K78)</f>
        <v>30000</v>
      </c>
      <c r="L77" s="186">
        <f>SUM(L78:L78)</f>
        <v>0</v>
      </c>
      <c r="M77" s="364">
        <f t="shared" si="0"/>
        <v>0</v>
      </c>
      <c r="N77" s="46"/>
    </row>
    <row r="78" spans="1:14" ht="47.25" x14ac:dyDescent="0.25">
      <c r="A78" s="2"/>
      <c r="B78" s="65"/>
      <c r="C78" s="65"/>
      <c r="D78" s="65"/>
      <c r="E78" s="66"/>
      <c r="F78" s="66"/>
      <c r="G78" s="22" t="s">
        <v>2</v>
      </c>
      <c r="H78" s="21"/>
      <c r="I78" s="193" t="s">
        <v>0</v>
      </c>
      <c r="J78" s="192">
        <v>200</v>
      </c>
      <c r="K78" s="186">
        <v>30000</v>
      </c>
      <c r="L78" s="186">
        <v>0</v>
      </c>
      <c r="M78" s="364">
        <f t="shared" si="0"/>
        <v>0</v>
      </c>
      <c r="N78" s="46"/>
    </row>
    <row r="79" spans="1:14" ht="110.25" x14ac:dyDescent="0.25">
      <c r="A79" s="2"/>
      <c r="B79" s="65"/>
      <c r="C79" s="65"/>
      <c r="D79" s="65"/>
      <c r="E79" s="66"/>
      <c r="F79" s="66"/>
      <c r="G79" s="21" t="s">
        <v>289</v>
      </c>
      <c r="H79" s="21"/>
      <c r="I79" s="193" t="s">
        <v>290</v>
      </c>
      <c r="J79" s="192"/>
      <c r="K79" s="186">
        <f>SUM(K80:K80)</f>
        <v>3177</v>
      </c>
      <c r="L79" s="186">
        <f>SUM(L80:L80)</f>
        <v>0</v>
      </c>
      <c r="M79" s="364">
        <f t="shared" si="0"/>
        <v>0</v>
      </c>
      <c r="N79" s="46"/>
    </row>
    <row r="80" spans="1:14" ht="47.25" x14ac:dyDescent="0.25">
      <c r="A80" s="2"/>
      <c r="B80" s="65"/>
      <c r="C80" s="65"/>
      <c r="D80" s="65"/>
      <c r="E80" s="66"/>
      <c r="F80" s="66"/>
      <c r="G80" s="22" t="s">
        <v>2</v>
      </c>
      <c r="H80" s="21"/>
      <c r="I80" s="193" t="s">
        <v>0</v>
      </c>
      <c r="J80" s="192">
        <v>200</v>
      </c>
      <c r="K80" s="186">
        <v>3177</v>
      </c>
      <c r="L80" s="186">
        <v>0</v>
      </c>
      <c r="M80" s="364">
        <f t="shared" si="0"/>
        <v>0</v>
      </c>
      <c r="N80" s="46"/>
    </row>
    <row r="81" spans="1:14" ht="94.5" x14ac:dyDescent="0.25">
      <c r="A81" s="2"/>
      <c r="B81" s="65"/>
      <c r="C81" s="65"/>
      <c r="D81" s="65"/>
      <c r="E81" s="66"/>
      <c r="F81" s="66"/>
      <c r="G81" s="22" t="s">
        <v>414</v>
      </c>
      <c r="H81" s="21"/>
      <c r="I81" s="193" t="s">
        <v>415</v>
      </c>
      <c r="J81" s="192"/>
      <c r="K81" s="186">
        <f>SUM(K82:K82)</f>
        <v>698320</v>
      </c>
      <c r="L81" s="186">
        <f>SUM(L82:L82)</f>
        <v>0</v>
      </c>
      <c r="M81" s="364">
        <f t="shared" si="0"/>
        <v>0</v>
      </c>
      <c r="N81" s="46"/>
    </row>
    <row r="82" spans="1:14" ht="47.25" x14ac:dyDescent="0.25">
      <c r="A82" s="2"/>
      <c r="B82" s="65"/>
      <c r="C82" s="65"/>
      <c r="D82" s="65"/>
      <c r="E82" s="66"/>
      <c r="F82" s="66"/>
      <c r="G82" s="22" t="s">
        <v>2</v>
      </c>
      <c r="H82" s="21"/>
      <c r="I82" s="193" t="s">
        <v>0</v>
      </c>
      <c r="J82" s="192">
        <v>200</v>
      </c>
      <c r="K82" s="186">
        <v>698320</v>
      </c>
      <c r="L82" s="186">
        <v>0</v>
      </c>
      <c r="M82" s="365">
        <f t="shared" si="0"/>
        <v>0</v>
      </c>
      <c r="N82" s="46"/>
    </row>
    <row r="83" spans="1:14" ht="63" x14ac:dyDescent="0.25">
      <c r="A83" s="2"/>
      <c r="B83" s="65"/>
      <c r="C83" s="65"/>
      <c r="D83" s="65"/>
      <c r="E83" s="66"/>
      <c r="F83" s="66"/>
      <c r="G83" s="22" t="s">
        <v>267</v>
      </c>
      <c r="H83" s="21"/>
      <c r="I83" s="309" t="s">
        <v>268</v>
      </c>
      <c r="J83" s="192" t="s">
        <v>0</v>
      </c>
      <c r="K83" s="186">
        <f>SUM(K84:K86)</f>
        <v>1239213</v>
      </c>
      <c r="L83" s="186">
        <f>SUM(L84:L86)</f>
        <v>601406</v>
      </c>
      <c r="M83" s="364">
        <f t="shared" ref="M83:M146" si="7">L83/K83%</f>
        <v>48.531285582058942</v>
      </c>
      <c r="N83" s="46"/>
    </row>
    <row r="84" spans="1:14" ht="126" x14ac:dyDescent="0.25">
      <c r="A84" s="2"/>
      <c r="B84" s="65"/>
      <c r="C84" s="65"/>
      <c r="D84" s="65"/>
      <c r="E84" s="66"/>
      <c r="F84" s="66"/>
      <c r="G84" s="22" t="s">
        <v>3</v>
      </c>
      <c r="H84" s="22"/>
      <c r="I84" s="219" t="s">
        <v>0</v>
      </c>
      <c r="J84" s="192">
        <v>100</v>
      </c>
      <c r="K84" s="186">
        <v>1099493</v>
      </c>
      <c r="L84" s="186">
        <v>525705</v>
      </c>
      <c r="M84" s="361">
        <f t="shared" si="7"/>
        <v>47.813401267675189</v>
      </c>
      <c r="N84" s="46"/>
    </row>
    <row r="85" spans="1:14" ht="47.25" x14ac:dyDescent="0.25">
      <c r="A85" s="2"/>
      <c r="B85" s="65"/>
      <c r="C85" s="65"/>
      <c r="D85" s="65"/>
      <c r="E85" s="66"/>
      <c r="F85" s="66"/>
      <c r="G85" s="22" t="s">
        <v>2</v>
      </c>
      <c r="H85" s="22"/>
      <c r="I85" s="219" t="s">
        <v>0</v>
      </c>
      <c r="J85" s="192">
        <v>200</v>
      </c>
      <c r="K85" s="186">
        <v>88000</v>
      </c>
      <c r="L85" s="186">
        <v>23981</v>
      </c>
      <c r="M85" s="364">
        <f t="shared" si="7"/>
        <v>27.251136363636363</v>
      </c>
      <c r="N85" s="46"/>
    </row>
    <row r="86" spans="1:14" ht="31.5" x14ac:dyDescent="0.25">
      <c r="A86" s="2"/>
      <c r="B86" s="65"/>
      <c r="C86" s="65"/>
      <c r="D86" s="65"/>
      <c r="E86" s="66"/>
      <c r="F86" s="66"/>
      <c r="G86" s="22" t="s">
        <v>5</v>
      </c>
      <c r="H86" s="22"/>
      <c r="I86" s="193"/>
      <c r="J86" s="192">
        <v>300</v>
      </c>
      <c r="K86" s="186">
        <v>51720</v>
      </c>
      <c r="L86" s="186">
        <v>51720</v>
      </c>
      <c r="M86" s="364">
        <f t="shared" si="7"/>
        <v>99.999999999999986</v>
      </c>
      <c r="N86" s="46"/>
    </row>
    <row r="87" spans="1:14" ht="110.25" x14ac:dyDescent="0.25">
      <c r="A87" s="2"/>
      <c r="B87" s="65"/>
      <c r="C87" s="65"/>
      <c r="D87" s="65"/>
      <c r="E87" s="66"/>
      <c r="F87" s="66"/>
      <c r="G87" s="22" t="s">
        <v>501</v>
      </c>
      <c r="H87" s="22"/>
      <c r="I87" s="264" t="s">
        <v>502</v>
      </c>
      <c r="J87" s="192"/>
      <c r="K87" s="186">
        <f>SUM(K88:K88)</f>
        <v>344000</v>
      </c>
      <c r="L87" s="186">
        <f>SUM(L88:L88)</f>
        <v>164000</v>
      </c>
      <c r="M87" s="364">
        <f t="shared" si="7"/>
        <v>47.674418604651166</v>
      </c>
      <c r="N87" s="46"/>
    </row>
    <row r="88" spans="1:14" ht="15.75" x14ac:dyDescent="0.25">
      <c r="A88" s="2"/>
      <c r="B88" s="65"/>
      <c r="C88" s="65"/>
      <c r="D88" s="65"/>
      <c r="E88" s="66"/>
      <c r="F88" s="66"/>
      <c r="G88" s="22" t="s">
        <v>6</v>
      </c>
      <c r="H88" s="22"/>
      <c r="I88" s="264"/>
      <c r="J88" s="192">
        <v>500</v>
      </c>
      <c r="K88" s="186">
        <v>344000</v>
      </c>
      <c r="L88" s="186">
        <v>164000</v>
      </c>
      <c r="M88" s="364">
        <f t="shared" si="7"/>
        <v>47.674418604651166</v>
      </c>
      <c r="N88" s="46"/>
    </row>
    <row r="89" spans="1:14" ht="78.75" x14ac:dyDescent="0.25">
      <c r="A89" s="2"/>
      <c r="B89" s="65"/>
      <c r="C89" s="65"/>
      <c r="D89" s="65"/>
      <c r="E89" s="66"/>
      <c r="F89" s="66"/>
      <c r="G89" s="22" t="s">
        <v>43</v>
      </c>
      <c r="H89" s="22"/>
      <c r="I89" s="76" t="s">
        <v>313</v>
      </c>
      <c r="J89" s="192"/>
      <c r="K89" s="186">
        <f>SUM(K90:K91)</f>
        <v>1052791</v>
      </c>
      <c r="L89" s="186">
        <f>SUM(L90:L91)</f>
        <v>534945</v>
      </c>
      <c r="M89" s="364">
        <f t="shared" si="7"/>
        <v>50.812079510558128</v>
      </c>
      <c r="N89" s="46"/>
    </row>
    <row r="90" spans="1:14" ht="126" x14ac:dyDescent="0.25">
      <c r="A90" s="2"/>
      <c r="B90" s="65"/>
      <c r="C90" s="65"/>
      <c r="D90" s="65"/>
      <c r="E90" s="66"/>
      <c r="F90" s="66"/>
      <c r="G90" s="22" t="s">
        <v>3</v>
      </c>
      <c r="H90" s="22"/>
      <c r="I90" s="219" t="s">
        <v>0</v>
      </c>
      <c r="J90" s="192">
        <v>100</v>
      </c>
      <c r="K90" s="186">
        <v>1052668</v>
      </c>
      <c r="L90" s="186">
        <v>534822</v>
      </c>
      <c r="M90" s="361">
        <f t="shared" si="7"/>
        <v>50.806332100909309</v>
      </c>
      <c r="N90" s="46"/>
    </row>
    <row r="91" spans="1:14" ht="47.25" x14ac:dyDescent="0.25">
      <c r="A91" s="2"/>
      <c r="B91" s="65"/>
      <c r="C91" s="65"/>
      <c r="D91" s="65"/>
      <c r="E91" s="66"/>
      <c r="F91" s="66"/>
      <c r="G91" s="22" t="s">
        <v>2</v>
      </c>
      <c r="H91" s="22"/>
      <c r="I91" s="219" t="s">
        <v>0</v>
      </c>
      <c r="J91" s="192">
        <v>200</v>
      </c>
      <c r="K91" s="186">
        <v>123</v>
      </c>
      <c r="L91" s="186">
        <v>123</v>
      </c>
      <c r="M91" s="361">
        <f t="shared" si="7"/>
        <v>100</v>
      </c>
      <c r="N91" s="46"/>
    </row>
    <row r="92" spans="1:14" ht="78.75" x14ac:dyDescent="0.25">
      <c r="A92" s="2"/>
      <c r="B92" s="65"/>
      <c r="C92" s="65"/>
      <c r="D92" s="65"/>
      <c r="E92" s="66"/>
      <c r="F92" s="66"/>
      <c r="G92" s="22" t="s">
        <v>44</v>
      </c>
      <c r="H92" s="22"/>
      <c r="I92" s="309" t="s">
        <v>314</v>
      </c>
      <c r="J92" s="192"/>
      <c r="K92" s="186">
        <f>SUM(K93:K94)</f>
        <v>21579</v>
      </c>
      <c r="L92" s="186">
        <f>SUM(L93:L94)</f>
        <v>9290</v>
      </c>
      <c r="M92" s="361">
        <f t="shared" si="7"/>
        <v>43.051114509476811</v>
      </c>
      <c r="N92" s="46"/>
    </row>
    <row r="93" spans="1:14" ht="126" x14ac:dyDescent="0.25">
      <c r="A93" s="2"/>
      <c r="B93" s="65"/>
      <c r="C93" s="65"/>
      <c r="D93" s="65"/>
      <c r="E93" s="66"/>
      <c r="F93" s="66"/>
      <c r="G93" s="22" t="s">
        <v>3</v>
      </c>
      <c r="H93" s="22"/>
      <c r="I93" s="219" t="s">
        <v>0</v>
      </c>
      <c r="J93" s="192">
        <v>100</v>
      </c>
      <c r="K93" s="186">
        <v>15579</v>
      </c>
      <c r="L93" s="186">
        <v>9290</v>
      </c>
      <c r="M93" s="361">
        <f t="shared" si="7"/>
        <v>59.631555298799668</v>
      </c>
      <c r="N93" s="46"/>
    </row>
    <row r="94" spans="1:14" ht="47.25" x14ac:dyDescent="0.25">
      <c r="A94" s="2"/>
      <c r="B94" s="65"/>
      <c r="C94" s="65"/>
      <c r="D94" s="65"/>
      <c r="E94" s="66"/>
      <c r="F94" s="66"/>
      <c r="G94" s="22" t="s">
        <v>2</v>
      </c>
      <c r="H94" s="22"/>
      <c r="I94" s="219" t="s">
        <v>0</v>
      </c>
      <c r="J94" s="192">
        <v>200</v>
      </c>
      <c r="K94" s="186">
        <v>6000</v>
      </c>
      <c r="L94" s="186">
        <v>0</v>
      </c>
      <c r="M94" s="361">
        <f t="shared" si="7"/>
        <v>0</v>
      </c>
      <c r="N94" s="46"/>
    </row>
    <row r="95" spans="1:14" ht="63" x14ac:dyDescent="0.25">
      <c r="A95" s="2"/>
      <c r="B95" s="65"/>
      <c r="C95" s="65"/>
      <c r="D95" s="65"/>
      <c r="E95" s="66"/>
      <c r="F95" s="66"/>
      <c r="G95" s="79" t="s">
        <v>228</v>
      </c>
      <c r="H95" s="31">
        <v>852</v>
      </c>
      <c r="I95" s="219"/>
      <c r="J95" s="192"/>
      <c r="K95" s="203">
        <f>SUM(K96+K107)</f>
        <v>11944000</v>
      </c>
      <c r="L95" s="203">
        <f>SUM(L96+L107)</f>
        <v>5207376</v>
      </c>
      <c r="M95" s="366">
        <f t="shared" si="7"/>
        <v>43.598258539852644</v>
      </c>
      <c r="N95" s="46"/>
    </row>
    <row r="96" spans="1:14" ht="94.5" x14ac:dyDescent="0.25">
      <c r="A96" s="2"/>
      <c r="B96" s="65"/>
      <c r="C96" s="65"/>
      <c r="D96" s="65"/>
      <c r="E96" s="66"/>
      <c r="F96" s="66"/>
      <c r="G96" s="31" t="s">
        <v>70</v>
      </c>
      <c r="H96" s="31"/>
      <c r="I96" s="302" t="s">
        <v>203</v>
      </c>
      <c r="J96" s="212" t="s">
        <v>0</v>
      </c>
      <c r="K96" s="203">
        <f>SUM(K97+K103)</f>
        <v>2105000</v>
      </c>
      <c r="L96" s="203">
        <f>SUM(L97+L103)</f>
        <v>735991</v>
      </c>
      <c r="M96" s="362">
        <f t="shared" si="7"/>
        <v>34.963942992874109</v>
      </c>
      <c r="N96" s="46"/>
    </row>
    <row r="97" spans="1:14" ht="63" x14ac:dyDescent="0.25">
      <c r="A97" s="2"/>
      <c r="B97" s="65"/>
      <c r="C97" s="65"/>
      <c r="D97" s="65"/>
      <c r="E97" s="66"/>
      <c r="F97" s="66"/>
      <c r="G97" s="115" t="s">
        <v>251</v>
      </c>
      <c r="H97" s="31"/>
      <c r="I97" s="261" t="s">
        <v>204</v>
      </c>
      <c r="J97" s="190" t="s">
        <v>0</v>
      </c>
      <c r="K97" s="188">
        <f>SUM(K98)</f>
        <v>1857000</v>
      </c>
      <c r="L97" s="188">
        <f>SUM(L98)</f>
        <v>611991</v>
      </c>
      <c r="M97" s="360">
        <f t="shared" si="7"/>
        <v>32.955896607431342</v>
      </c>
      <c r="N97" s="46"/>
    </row>
    <row r="98" spans="1:14" ht="141.75" x14ac:dyDescent="0.25">
      <c r="A98" s="2"/>
      <c r="B98" s="65"/>
      <c r="C98" s="65"/>
      <c r="D98" s="65"/>
      <c r="E98" s="66"/>
      <c r="F98" s="66"/>
      <c r="G98" s="115" t="s">
        <v>274</v>
      </c>
      <c r="H98" s="44"/>
      <c r="I98" s="261" t="s">
        <v>205</v>
      </c>
      <c r="J98" s="224"/>
      <c r="K98" s="187">
        <f>SUM(K99+K101)</f>
        <v>1857000</v>
      </c>
      <c r="L98" s="187">
        <f>SUM(L99+L101)</f>
        <v>611991</v>
      </c>
      <c r="M98" s="360">
        <f t="shared" si="7"/>
        <v>32.955896607431342</v>
      </c>
      <c r="N98" s="46"/>
    </row>
    <row r="99" spans="1:14" ht="31.5" x14ac:dyDescent="0.25">
      <c r="A99" s="2"/>
      <c r="B99" s="65"/>
      <c r="C99" s="65"/>
      <c r="D99" s="65"/>
      <c r="E99" s="66"/>
      <c r="F99" s="66"/>
      <c r="G99" s="120" t="s">
        <v>72</v>
      </c>
      <c r="H99" s="44"/>
      <c r="I99" s="260" t="s">
        <v>206</v>
      </c>
      <c r="J99" s="192"/>
      <c r="K99" s="186">
        <f>SUM(K100)</f>
        <v>1647000</v>
      </c>
      <c r="L99" s="186">
        <f>SUM(L100)</f>
        <v>611991</v>
      </c>
      <c r="M99" s="361">
        <f t="shared" si="7"/>
        <v>37.15792349726776</v>
      </c>
      <c r="N99" s="46"/>
    </row>
    <row r="100" spans="1:14" ht="47.25" x14ac:dyDescent="0.25">
      <c r="A100" s="2"/>
      <c r="B100" s="65"/>
      <c r="C100" s="65"/>
      <c r="D100" s="65"/>
      <c r="E100" s="66"/>
      <c r="F100" s="66"/>
      <c r="G100" s="21" t="s">
        <v>2</v>
      </c>
      <c r="H100" s="50"/>
      <c r="I100" s="303" t="s">
        <v>0</v>
      </c>
      <c r="J100" s="192">
        <v>200</v>
      </c>
      <c r="K100" s="186">
        <v>1647000</v>
      </c>
      <c r="L100" s="186">
        <v>611991</v>
      </c>
      <c r="M100" s="364">
        <f t="shared" si="7"/>
        <v>37.15792349726776</v>
      </c>
      <c r="N100" s="46"/>
    </row>
    <row r="101" spans="1:14" ht="78.75" x14ac:dyDescent="0.25">
      <c r="A101" s="2"/>
      <c r="B101" s="65"/>
      <c r="C101" s="65"/>
      <c r="D101" s="65"/>
      <c r="E101" s="66"/>
      <c r="F101" s="66"/>
      <c r="G101" s="116" t="s">
        <v>73</v>
      </c>
      <c r="H101" s="21"/>
      <c r="I101" s="260" t="s">
        <v>207</v>
      </c>
      <c r="J101" s="190"/>
      <c r="K101" s="186">
        <f>SUM(K102:K102)</f>
        <v>210000</v>
      </c>
      <c r="L101" s="186">
        <f>SUM(L102:L102)</f>
        <v>0</v>
      </c>
      <c r="M101" s="364">
        <f t="shared" si="7"/>
        <v>0</v>
      </c>
      <c r="N101" s="46"/>
    </row>
    <row r="102" spans="1:14" ht="47.25" x14ac:dyDescent="0.25">
      <c r="A102" s="2"/>
      <c r="B102" s="65"/>
      <c r="C102" s="65"/>
      <c r="D102" s="65"/>
      <c r="E102" s="66"/>
      <c r="F102" s="66"/>
      <c r="G102" s="22" t="s">
        <v>2</v>
      </c>
      <c r="H102" s="25"/>
      <c r="I102" s="219"/>
      <c r="J102" s="192">
        <v>200</v>
      </c>
      <c r="K102" s="186">
        <v>210000</v>
      </c>
      <c r="L102" s="186">
        <v>0</v>
      </c>
      <c r="M102" s="364">
        <f t="shared" si="7"/>
        <v>0</v>
      </c>
      <c r="N102" s="46"/>
    </row>
    <row r="103" spans="1:14" ht="63" x14ac:dyDescent="0.25">
      <c r="A103" s="2"/>
      <c r="B103" s="65"/>
      <c r="C103" s="65"/>
      <c r="D103" s="65"/>
      <c r="E103" s="66"/>
      <c r="F103" s="66"/>
      <c r="G103" s="29" t="s">
        <v>83</v>
      </c>
      <c r="H103" s="22"/>
      <c r="I103" s="261" t="s">
        <v>212</v>
      </c>
      <c r="J103" s="190"/>
      <c r="K103" s="188">
        <f t="shared" ref="K103:L105" si="8">SUM(K104)</f>
        <v>248000</v>
      </c>
      <c r="L103" s="188">
        <f t="shared" si="8"/>
        <v>124000</v>
      </c>
      <c r="M103" s="363">
        <f t="shared" si="7"/>
        <v>50</v>
      </c>
      <c r="N103" s="46"/>
    </row>
    <row r="104" spans="1:14" ht="31.5" x14ac:dyDescent="0.25">
      <c r="A104" s="2"/>
      <c r="B104" s="65"/>
      <c r="C104" s="65"/>
      <c r="D104" s="65"/>
      <c r="E104" s="66"/>
      <c r="F104" s="66"/>
      <c r="G104" s="115" t="s">
        <v>214</v>
      </c>
      <c r="H104" s="29"/>
      <c r="I104" s="261" t="s">
        <v>213</v>
      </c>
      <c r="J104" s="190"/>
      <c r="K104" s="187">
        <f t="shared" si="8"/>
        <v>248000</v>
      </c>
      <c r="L104" s="187">
        <f t="shared" si="8"/>
        <v>124000</v>
      </c>
      <c r="M104" s="360">
        <f t="shared" si="7"/>
        <v>50</v>
      </c>
      <c r="N104" s="46"/>
    </row>
    <row r="105" spans="1:14" ht="82.5" customHeight="1" x14ac:dyDescent="0.25">
      <c r="A105" s="2"/>
      <c r="B105" s="65"/>
      <c r="C105" s="65"/>
      <c r="D105" s="65"/>
      <c r="E105" s="66"/>
      <c r="F105" s="66"/>
      <c r="G105" s="22" t="s">
        <v>82</v>
      </c>
      <c r="H105" s="44"/>
      <c r="I105" s="260" t="s">
        <v>215</v>
      </c>
      <c r="J105" s="192" t="s">
        <v>0</v>
      </c>
      <c r="K105" s="186">
        <f t="shared" si="8"/>
        <v>248000</v>
      </c>
      <c r="L105" s="186">
        <f t="shared" si="8"/>
        <v>124000</v>
      </c>
      <c r="M105" s="361">
        <f t="shared" si="7"/>
        <v>50</v>
      </c>
      <c r="N105" s="46"/>
    </row>
    <row r="106" spans="1:14" ht="16.5" x14ac:dyDescent="0.25">
      <c r="A106" s="2"/>
      <c r="B106" s="65"/>
      <c r="C106" s="65"/>
      <c r="D106" s="65"/>
      <c r="E106" s="66"/>
      <c r="F106" s="66"/>
      <c r="G106" s="22" t="s">
        <v>6</v>
      </c>
      <c r="H106" s="22"/>
      <c r="I106" s="303" t="s">
        <v>0</v>
      </c>
      <c r="J106" s="192">
        <v>500</v>
      </c>
      <c r="K106" s="186">
        <v>248000</v>
      </c>
      <c r="L106" s="186">
        <v>124000</v>
      </c>
      <c r="M106" s="361">
        <f t="shared" si="7"/>
        <v>50</v>
      </c>
      <c r="N106" s="46"/>
    </row>
    <row r="107" spans="1:14" ht="16.5" x14ac:dyDescent="0.25">
      <c r="A107" s="2"/>
      <c r="B107" s="65"/>
      <c r="C107" s="65"/>
      <c r="D107" s="65"/>
      <c r="E107" s="66"/>
      <c r="F107" s="66"/>
      <c r="G107" s="31" t="s">
        <v>8</v>
      </c>
      <c r="H107" s="21"/>
      <c r="I107" s="307" t="s">
        <v>216</v>
      </c>
      <c r="J107" s="212" t="s">
        <v>0</v>
      </c>
      <c r="K107" s="203">
        <f>SUM(K108)</f>
        <v>9839000</v>
      </c>
      <c r="L107" s="203">
        <f>SUM(L108)</f>
        <v>4471385</v>
      </c>
      <c r="M107" s="359">
        <f t="shared" si="7"/>
        <v>45.445522918995835</v>
      </c>
      <c r="N107" s="46"/>
    </row>
    <row r="108" spans="1:14" ht="16.5" x14ac:dyDescent="0.25">
      <c r="A108" s="2"/>
      <c r="B108" s="65"/>
      <c r="C108" s="65"/>
      <c r="D108" s="65"/>
      <c r="E108" s="66"/>
      <c r="F108" s="66"/>
      <c r="G108" s="118" t="s">
        <v>7</v>
      </c>
      <c r="H108" s="31"/>
      <c r="I108" s="309" t="s">
        <v>220</v>
      </c>
      <c r="J108" s="190"/>
      <c r="K108" s="186">
        <f>SUM(K109:K110)</f>
        <v>9839000</v>
      </c>
      <c r="L108" s="186">
        <f>SUM(L109:L110)</f>
        <v>4471385</v>
      </c>
      <c r="M108" s="361">
        <f t="shared" si="7"/>
        <v>45.445522918995835</v>
      </c>
      <c r="N108" s="46"/>
    </row>
    <row r="109" spans="1:14" ht="126" x14ac:dyDescent="0.25">
      <c r="A109" s="2"/>
      <c r="B109" s="65"/>
      <c r="C109" s="65"/>
      <c r="D109" s="65"/>
      <c r="E109" s="66"/>
      <c r="F109" s="66"/>
      <c r="G109" s="22" t="s">
        <v>3</v>
      </c>
      <c r="H109" s="20"/>
      <c r="I109" s="219" t="s">
        <v>0</v>
      </c>
      <c r="J109" s="192">
        <v>100</v>
      </c>
      <c r="K109" s="186">
        <v>9446500</v>
      </c>
      <c r="L109" s="186">
        <v>4394862</v>
      </c>
      <c r="M109" s="361">
        <f t="shared" si="7"/>
        <v>46.523707193140318</v>
      </c>
      <c r="N109" s="46"/>
    </row>
    <row r="110" spans="1:14" ht="47.25" x14ac:dyDescent="0.25">
      <c r="A110" s="2"/>
      <c r="B110" s="65"/>
      <c r="C110" s="65"/>
      <c r="D110" s="65"/>
      <c r="E110" s="66"/>
      <c r="F110" s="66"/>
      <c r="G110" s="22" t="s">
        <v>2</v>
      </c>
      <c r="H110" s="22"/>
      <c r="I110" s="219" t="s">
        <v>0</v>
      </c>
      <c r="J110" s="192">
        <v>200</v>
      </c>
      <c r="K110" s="186">
        <v>392500</v>
      </c>
      <c r="L110" s="186">
        <v>76523</v>
      </c>
      <c r="M110" s="361">
        <f t="shared" si="7"/>
        <v>19.496305732484075</v>
      </c>
      <c r="N110" s="46"/>
    </row>
    <row r="111" spans="1:14" ht="63" x14ac:dyDescent="0.25">
      <c r="A111" s="2"/>
      <c r="B111" s="65"/>
      <c r="C111" s="65"/>
      <c r="D111" s="65"/>
      <c r="E111" s="66"/>
      <c r="F111" s="66"/>
      <c r="G111" s="79" t="s">
        <v>229</v>
      </c>
      <c r="H111" s="31">
        <v>855</v>
      </c>
      <c r="I111" s="219"/>
      <c r="J111" s="192"/>
      <c r="K111" s="203">
        <f>SUM(K112+K204+K213+K199)</f>
        <v>675363021</v>
      </c>
      <c r="L111" s="203">
        <f>SUM(L112+L204+L213+L199)</f>
        <v>371280751</v>
      </c>
      <c r="M111" s="362">
        <f t="shared" si="7"/>
        <v>54.974989665594975</v>
      </c>
      <c r="N111" s="46"/>
    </row>
    <row r="112" spans="1:14" ht="78.75" x14ac:dyDescent="0.25">
      <c r="A112" s="2"/>
      <c r="B112" s="65"/>
      <c r="C112" s="65"/>
      <c r="D112" s="65"/>
      <c r="E112" s="66"/>
      <c r="F112" s="66"/>
      <c r="G112" s="31" t="s">
        <v>346</v>
      </c>
      <c r="H112" s="31"/>
      <c r="I112" s="310" t="s">
        <v>86</v>
      </c>
      <c r="J112" s="212" t="s">
        <v>0</v>
      </c>
      <c r="K112" s="203">
        <f>SUM(K113+K193)</f>
        <v>671673021</v>
      </c>
      <c r="L112" s="203">
        <f>SUM(L113+L193)</f>
        <v>369444499</v>
      </c>
      <c r="M112" s="362">
        <f t="shared" si="7"/>
        <v>55.003623407407936</v>
      </c>
      <c r="N112" s="46"/>
    </row>
    <row r="113" spans="1:14" ht="63" x14ac:dyDescent="0.25">
      <c r="A113" s="1"/>
      <c r="B113" s="386" t="s">
        <v>37</v>
      </c>
      <c r="C113" s="386"/>
      <c r="D113" s="386"/>
      <c r="E113" s="386"/>
      <c r="F113" s="387"/>
      <c r="G113" s="114" t="s">
        <v>252</v>
      </c>
      <c r="H113" s="31"/>
      <c r="I113" s="311" t="s">
        <v>226</v>
      </c>
      <c r="J113" s="224" t="s">
        <v>0</v>
      </c>
      <c r="K113" s="187">
        <f>SUM(K114+K150+K166+K180+K183+K188)</f>
        <v>671394879</v>
      </c>
      <c r="L113" s="187">
        <f>SUM(L114+L150+L166+L180+L183+L188)</f>
        <v>369166357</v>
      </c>
      <c r="M113" s="363">
        <f t="shared" si="7"/>
        <v>54.984982541101566</v>
      </c>
      <c r="N113" s="47"/>
    </row>
    <row r="114" spans="1:14" ht="110.25" x14ac:dyDescent="0.25">
      <c r="A114" s="1"/>
      <c r="B114" s="375" t="s">
        <v>36</v>
      </c>
      <c r="C114" s="375"/>
      <c r="D114" s="375"/>
      <c r="E114" s="375"/>
      <c r="F114" s="376"/>
      <c r="G114" s="330" t="s">
        <v>446</v>
      </c>
      <c r="H114" s="67"/>
      <c r="I114" s="261" t="s">
        <v>87</v>
      </c>
      <c r="J114" s="190"/>
      <c r="K114" s="187">
        <f>SUM(K115+K117+K119+K121+K125+K130+K136+K138+K140+K142+K146+K123+K148+K134+K132+K144)</f>
        <v>630090413</v>
      </c>
      <c r="L114" s="187">
        <f>SUM(L115+L117+L119+L121+L125+L130+L136+L138+L140+L142+L146+L123+L148+L134+L132+L144)</f>
        <v>350522989</v>
      </c>
      <c r="M114" s="360">
        <f t="shared" si="7"/>
        <v>55.630585987030408</v>
      </c>
      <c r="N114" s="48"/>
    </row>
    <row r="115" spans="1:14" ht="31.5" x14ac:dyDescent="0.25">
      <c r="A115" s="1"/>
      <c r="B115" s="38"/>
      <c r="C115" s="38"/>
      <c r="D115" s="38"/>
      <c r="E115" s="38"/>
      <c r="F115" s="39"/>
      <c r="G115" s="20" t="s">
        <v>45</v>
      </c>
      <c r="H115" s="27"/>
      <c r="I115" s="260" t="s">
        <v>88</v>
      </c>
      <c r="J115" s="192" t="s">
        <v>0</v>
      </c>
      <c r="K115" s="186">
        <f>SUM(K116:K116)</f>
        <v>58416789</v>
      </c>
      <c r="L115" s="186">
        <f>SUM(L116:L116)</f>
        <v>29566081</v>
      </c>
      <c r="M115" s="360">
        <f t="shared" si="7"/>
        <v>50.612300857549698</v>
      </c>
      <c r="N115" s="48"/>
    </row>
    <row r="116" spans="1:14" ht="63" x14ac:dyDescent="0.25">
      <c r="A116" s="1"/>
      <c r="B116" s="381" t="s">
        <v>35</v>
      </c>
      <c r="C116" s="381"/>
      <c r="D116" s="381"/>
      <c r="E116" s="381"/>
      <c r="F116" s="382"/>
      <c r="G116" s="21" t="s">
        <v>4</v>
      </c>
      <c r="H116" s="20"/>
      <c r="I116" s="191" t="s">
        <v>0</v>
      </c>
      <c r="J116" s="192">
        <v>600</v>
      </c>
      <c r="K116" s="186">
        <v>58416789</v>
      </c>
      <c r="L116" s="186">
        <v>29566081</v>
      </c>
      <c r="M116" s="361">
        <f t="shared" si="7"/>
        <v>50.612300857549698</v>
      </c>
      <c r="N116" s="49"/>
    </row>
    <row r="117" spans="1:14" ht="33.75" customHeight="1" x14ac:dyDescent="0.25">
      <c r="A117" s="1"/>
      <c r="B117" s="383">
        <v>500</v>
      </c>
      <c r="C117" s="383"/>
      <c r="D117" s="383"/>
      <c r="E117" s="383"/>
      <c r="F117" s="377"/>
      <c r="G117" s="22" t="s">
        <v>46</v>
      </c>
      <c r="H117" s="22"/>
      <c r="I117" s="260" t="s">
        <v>89</v>
      </c>
      <c r="J117" s="192" t="s">
        <v>0</v>
      </c>
      <c r="K117" s="186">
        <f>SUM(K118:K118)</f>
        <v>72233930</v>
      </c>
      <c r="L117" s="186">
        <f>SUM(L118:L118)</f>
        <v>33477908</v>
      </c>
      <c r="M117" s="361">
        <f t="shared" si="7"/>
        <v>46.346513335215178</v>
      </c>
      <c r="N117" s="49"/>
    </row>
    <row r="118" spans="1:14" ht="63" x14ac:dyDescent="0.25">
      <c r="A118" s="1"/>
      <c r="B118" s="379" t="s">
        <v>34</v>
      </c>
      <c r="C118" s="379"/>
      <c r="D118" s="379"/>
      <c r="E118" s="379"/>
      <c r="F118" s="380"/>
      <c r="G118" s="22" t="s">
        <v>4</v>
      </c>
      <c r="H118" s="22"/>
      <c r="I118" s="193" t="s">
        <v>0</v>
      </c>
      <c r="J118" s="192">
        <v>600</v>
      </c>
      <c r="K118" s="186">
        <v>72233930</v>
      </c>
      <c r="L118" s="186">
        <v>33477908</v>
      </c>
      <c r="M118" s="364">
        <f t="shared" si="7"/>
        <v>46.346513335215178</v>
      </c>
      <c r="N118" s="49"/>
    </row>
    <row r="119" spans="1:14" ht="47.25" x14ac:dyDescent="0.25">
      <c r="A119" s="1"/>
      <c r="B119" s="381">
        <v>100</v>
      </c>
      <c r="C119" s="381"/>
      <c r="D119" s="381"/>
      <c r="E119" s="381"/>
      <c r="F119" s="382"/>
      <c r="G119" s="22" t="s">
        <v>47</v>
      </c>
      <c r="H119" s="22"/>
      <c r="I119" s="312" t="s">
        <v>94</v>
      </c>
      <c r="J119" s="192"/>
      <c r="K119" s="186">
        <f>SUM(K120:K120)</f>
        <v>20942800</v>
      </c>
      <c r="L119" s="186">
        <f>SUM(L120:L120)</f>
        <v>10986400</v>
      </c>
      <c r="M119" s="364">
        <f t="shared" si="7"/>
        <v>52.459079015222414</v>
      </c>
      <c r="N119" s="49"/>
    </row>
    <row r="120" spans="1:14" ht="63" x14ac:dyDescent="0.25">
      <c r="A120" s="1"/>
      <c r="B120" s="381">
        <v>200</v>
      </c>
      <c r="C120" s="381"/>
      <c r="D120" s="381"/>
      <c r="E120" s="381"/>
      <c r="F120" s="382"/>
      <c r="G120" s="22" t="s">
        <v>4</v>
      </c>
      <c r="H120" s="22"/>
      <c r="I120" s="215" t="s">
        <v>0</v>
      </c>
      <c r="J120" s="192">
        <v>600</v>
      </c>
      <c r="K120" s="186">
        <v>20942800</v>
      </c>
      <c r="L120" s="186">
        <v>10986400</v>
      </c>
      <c r="M120" s="364">
        <f t="shared" si="7"/>
        <v>52.459079015222414</v>
      </c>
      <c r="N120" s="49"/>
    </row>
    <row r="121" spans="1:14" ht="63" x14ac:dyDescent="0.25">
      <c r="A121" s="1"/>
      <c r="B121" s="381">
        <v>300</v>
      </c>
      <c r="C121" s="381"/>
      <c r="D121" s="381"/>
      <c r="E121" s="381"/>
      <c r="F121" s="382"/>
      <c r="G121" s="22" t="s">
        <v>298</v>
      </c>
      <c r="H121" s="21"/>
      <c r="I121" s="215" t="s">
        <v>315</v>
      </c>
      <c r="J121" s="192"/>
      <c r="K121" s="186">
        <f>SUM(K122:K122)</f>
        <v>23208200</v>
      </c>
      <c r="L121" s="186">
        <f>SUM(L122:L122)</f>
        <v>13169100</v>
      </c>
      <c r="M121" s="364">
        <f t="shared" si="7"/>
        <v>56.743306245206433</v>
      </c>
      <c r="N121" s="49"/>
    </row>
    <row r="122" spans="1:14" ht="63" x14ac:dyDescent="0.25">
      <c r="A122" s="1"/>
      <c r="B122" s="381">
        <v>600</v>
      </c>
      <c r="C122" s="381"/>
      <c r="D122" s="381"/>
      <c r="E122" s="381"/>
      <c r="F122" s="382"/>
      <c r="G122" s="22" t="s">
        <v>4</v>
      </c>
      <c r="H122" s="22"/>
      <c r="I122" s="215" t="s">
        <v>0</v>
      </c>
      <c r="J122" s="192">
        <v>600</v>
      </c>
      <c r="K122" s="186">
        <v>23208200</v>
      </c>
      <c r="L122" s="186">
        <v>13169100</v>
      </c>
      <c r="M122" s="364">
        <f t="shared" si="7"/>
        <v>56.743306245206433</v>
      </c>
      <c r="N122" s="49"/>
    </row>
    <row r="123" spans="1:14" ht="78.75" x14ac:dyDescent="0.25">
      <c r="A123" s="1"/>
      <c r="B123" s="383">
        <v>800</v>
      </c>
      <c r="C123" s="383"/>
      <c r="D123" s="383"/>
      <c r="E123" s="383"/>
      <c r="F123" s="377"/>
      <c r="G123" s="22" t="s">
        <v>341</v>
      </c>
      <c r="H123" s="22"/>
      <c r="I123" s="215" t="s">
        <v>342</v>
      </c>
      <c r="J123" s="192"/>
      <c r="K123" s="186">
        <f>SUM(K124:K124)</f>
        <v>4700000</v>
      </c>
      <c r="L123" s="186">
        <f>SUM(L124:L124)</f>
        <v>1650458</v>
      </c>
      <c r="M123" s="364">
        <f t="shared" si="7"/>
        <v>35.116127659574467</v>
      </c>
      <c r="N123" s="49"/>
    </row>
    <row r="124" spans="1:14" ht="63" x14ac:dyDescent="0.25">
      <c r="A124" s="1"/>
      <c r="B124" s="170"/>
      <c r="C124" s="170"/>
      <c r="D124" s="170"/>
      <c r="E124" s="170"/>
      <c r="F124" s="171"/>
      <c r="G124" s="22" t="s">
        <v>4</v>
      </c>
      <c r="H124" s="22"/>
      <c r="I124" s="215" t="s">
        <v>0</v>
      </c>
      <c r="J124" s="192">
        <v>600</v>
      </c>
      <c r="K124" s="186">
        <v>4700000</v>
      </c>
      <c r="L124" s="186">
        <v>1650458</v>
      </c>
      <c r="M124" s="364">
        <f t="shared" si="7"/>
        <v>35.116127659574467</v>
      </c>
      <c r="N124" s="49"/>
    </row>
    <row r="125" spans="1:14" ht="31.5" x14ac:dyDescent="0.25">
      <c r="A125" s="1"/>
      <c r="B125" s="170"/>
      <c r="C125" s="170"/>
      <c r="D125" s="170"/>
      <c r="E125" s="170"/>
      <c r="F125" s="171"/>
      <c r="G125" s="22" t="s">
        <v>50</v>
      </c>
      <c r="H125" s="22"/>
      <c r="I125" s="263" t="s">
        <v>93</v>
      </c>
      <c r="J125" s="192"/>
      <c r="K125" s="186">
        <f>SUM(K126:K129)</f>
        <v>18055710</v>
      </c>
      <c r="L125" s="186">
        <f>SUM(L126:L129)</f>
        <v>8607611</v>
      </c>
      <c r="M125" s="364">
        <f t="shared" si="7"/>
        <v>47.672514678182139</v>
      </c>
      <c r="N125" s="49"/>
    </row>
    <row r="126" spans="1:14" ht="126" x14ac:dyDescent="0.25">
      <c r="A126" s="1"/>
      <c r="B126" s="381">
        <v>200</v>
      </c>
      <c r="C126" s="381"/>
      <c r="D126" s="381"/>
      <c r="E126" s="381"/>
      <c r="F126" s="382"/>
      <c r="G126" s="22" t="s">
        <v>3</v>
      </c>
      <c r="H126" s="22"/>
      <c r="I126" s="193" t="s">
        <v>0</v>
      </c>
      <c r="J126" s="192">
        <v>100</v>
      </c>
      <c r="K126" s="186">
        <v>12617010</v>
      </c>
      <c r="L126" s="186">
        <v>5468112</v>
      </c>
      <c r="M126" s="364">
        <f t="shared" si="7"/>
        <v>43.339206357132156</v>
      </c>
      <c r="N126" s="49"/>
    </row>
    <row r="127" spans="1:14" ht="47.25" x14ac:dyDescent="0.25">
      <c r="A127" s="1"/>
      <c r="B127" s="383">
        <v>800</v>
      </c>
      <c r="C127" s="383"/>
      <c r="D127" s="383"/>
      <c r="E127" s="383"/>
      <c r="F127" s="377"/>
      <c r="G127" s="22" t="s">
        <v>2</v>
      </c>
      <c r="H127" s="22"/>
      <c r="I127" s="193" t="s">
        <v>0</v>
      </c>
      <c r="J127" s="192">
        <v>200</v>
      </c>
      <c r="K127" s="186">
        <v>1541700</v>
      </c>
      <c r="L127" s="186">
        <v>1016806</v>
      </c>
      <c r="M127" s="364">
        <f t="shared" si="7"/>
        <v>65.953557760913284</v>
      </c>
      <c r="N127" s="49"/>
    </row>
    <row r="128" spans="1:14" ht="63" x14ac:dyDescent="0.25">
      <c r="A128" s="1"/>
      <c r="B128" s="16"/>
      <c r="C128" s="17"/>
      <c r="D128" s="17"/>
      <c r="E128" s="17"/>
      <c r="F128" s="17"/>
      <c r="G128" s="22" t="s">
        <v>4</v>
      </c>
      <c r="H128" s="22"/>
      <c r="I128" s="193" t="s">
        <v>0</v>
      </c>
      <c r="J128" s="192">
        <v>600</v>
      </c>
      <c r="K128" s="186">
        <v>3851000</v>
      </c>
      <c r="L128" s="186">
        <v>2102500</v>
      </c>
      <c r="M128" s="362">
        <f t="shared" si="7"/>
        <v>54.596208776941054</v>
      </c>
      <c r="N128" s="49"/>
    </row>
    <row r="129" spans="1:14" ht="31.5" x14ac:dyDescent="0.25">
      <c r="A129" s="1"/>
      <c r="B129" s="377" t="s">
        <v>33</v>
      </c>
      <c r="C129" s="378"/>
      <c r="D129" s="378"/>
      <c r="E129" s="378"/>
      <c r="F129" s="378"/>
      <c r="G129" s="20" t="s">
        <v>48</v>
      </c>
      <c r="H129" s="20"/>
      <c r="I129" s="193" t="s">
        <v>0</v>
      </c>
      <c r="J129" s="192">
        <v>800</v>
      </c>
      <c r="K129" s="186">
        <v>46000</v>
      </c>
      <c r="L129" s="186">
        <v>20193</v>
      </c>
      <c r="M129" s="361">
        <f t="shared" si="7"/>
        <v>43.89782608695652</v>
      </c>
      <c r="N129" s="49"/>
    </row>
    <row r="130" spans="1:14" ht="31.5" x14ac:dyDescent="0.25">
      <c r="A130" s="1"/>
      <c r="B130" s="381">
        <v>300</v>
      </c>
      <c r="C130" s="381"/>
      <c r="D130" s="381"/>
      <c r="E130" s="381"/>
      <c r="F130" s="382"/>
      <c r="G130" s="22" t="s">
        <v>5</v>
      </c>
      <c r="H130" s="21"/>
      <c r="I130" s="312" t="s">
        <v>95</v>
      </c>
      <c r="J130" s="192" t="s">
        <v>0</v>
      </c>
      <c r="K130" s="186">
        <f>SUM(K131)</f>
        <v>138000</v>
      </c>
      <c r="L130" s="186">
        <f>SUM(L131)</f>
        <v>69000</v>
      </c>
      <c r="M130" s="364">
        <f t="shared" si="7"/>
        <v>50</v>
      </c>
      <c r="N130" s="49"/>
    </row>
    <row r="131" spans="1:14" ht="31.5" x14ac:dyDescent="0.25">
      <c r="A131" s="1"/>
      <c r="B131" s="147"/>
      <c r="C131" s="147"/>
      <c r="D131" s="147"/>
      <c r="E131" s="147"/>
      <c r="F131" s="148"/>
      <c r="G131" s="20" t="s">
        <v>48</v>
      </c>
      <c r="H131" s="21"/>
      <c r="I131" s="215" t="s">
        <v>0</v>
      </c>
      <c r="J131" s="192">
        <v>300</v>
      </c>
      <c r="K131" s="186">
        <v>138000</v>
      </c>
      <c r="L131" s="186">
        <v>69000</v>
      </c>
      <c r="M131" s="364">
        <f t="shared" si="7"/>
        <v>50</v>
      </c>
      <c r="N131" s="49"/>
    </row>
    <row r="132" spans="1:14" ht="78.75" x14ac:dyDescent="0.25">
      <c r="A132" s="1"/>
      <c r="B132" s="345"/>
      <c r="C132" s="345"/>
      <c r="D132" s="345"/>
      <c r="E132" s="345"/>
      <c r="F132" s="346"/>
      <c r="G132" s="22" t="s">
        <v>492</v>
      </c>
      <c r="H132" s="21"/>
      <c r="I132" s="215" t="s">
        <v>499</v>
      </c>
      <c r="J132" s="192"/>
      <c r="K132" s="186">
        <f>SUM(K133:K133)</f>
        <v>382324</v>
      </c>
      <c r="L132" s="186">
        <f>SUM(L133:L133)</f>
        <v>27622</v>
      </c>
      <c r="M132" s="364">
        <f t="shared" si="7"/>
        <v>7.224762243542127</v>
      </c>
    </row>
    <row r="133" spans="1:14" ht="63" x14ac:dyDescent="0.25">
      <c r="A133" s="1"/>
      <c r="B133" s="345"/>
      <c r="C133" s="345"/>
      <c r="D133" s="345"/>
      <c r="E133" s="345"/>
      <c r="F133" s="346"/>
      <c r="G133" s="22" t="s">
        <v>4</v>
      </c>
      <c r="H133" s="21"/>
      <c r="I133" s="193" t="s">
        <v>0</v>
      </c>
      <c r="J133" s="192">
        <v>600</v>
      </c>
      <c r="K133" s="186">
        <v>382324</v>
      </c>
      <c r="L133" s="186">
        <v>27622</v>
      </c>
      <c r="M133" s="364">
        <f t="shared" si="7"/>
        <v>7.224762243542127</v>
      </c>
    </row>
    <row r="134" spans="1:14" ht="94.5" x14ac:dyDescent="0.25">
      <c r="A134" s="1"/>
      <c r="B134" s="334"/>
      <c r="C134" s="334"/>
      <c r="D134" s="334"/>
      <c r="E134" s="334"/>
      <c r="F134" s="335"/>
      <c r="G134" s="22" t="s">
        <v>462</v>
      </c>
      <c r="H134" s="21"/>
      <c r="I134" s="215" t="s">
        <v>463</v>
      </c>
      <c r="J134" s="192"/>
      <c r="K134" s="186">
        <f>SUM(K135)</f>
        <v>13818984</v>
      </c>
      <c r="L134" s="186">
        <f>SUM(L135)</f>
        <v>7695229</v>
      </c>
      <c r="M134" s="364">
        <f t="shared" si="7"/>
        <v>55.685924522381676</v>
      </c>
    </row>
    <row r="135" spans="1:14" ht="63" x14ac:dyDescent="0.25">
      <c r="A135" s="1"/>
      <c r="B135" s="334"/>
      <c r="C135" s="334"/>
      <c r="D135" s="334"/>
      <c r="E135" s="334"/>
      <c r="F135" s="335"/>
      <c r="G135" s="22" t="s">
        <v>4</v>
      </c>
      <c r="H135" s="21"/>
      <c r="I135" s="193" t="s">
        <v>0</v>
      </c>
      <c r="J135" s="192">
        <v>600</v>
      </c>
      <c r="K135" s="186">
        <v>13818984</v>
      </c>
      <c r="L135" s="186">
        <v>7695229</v>
      </c>
      <c r="M135" s="364">
        <f t="shared" si="7"/>
        <v>55.685924522381676</v>
      </c>
    </row>
    <row r="136" spans="1:14" ht="95.25" customHeight="1" x14ac:dyDescent="0.25">
      <c r="A136" s="1"/>
      <c r="B136" s="147"/>
      <c r="C136" s="147"/>
      <c r="D136" s="147"/>
      <c r="E136" s="147"/>
      <c r="F136" s="148"/>
      <c r="G136" s="22" t="s">
        <v>92</v>
      </c>
      <c r="H136" s="22"/>
      <c r="I136" s="312" t="s">
        <v>316</v>
      </c>
      <c r="J136" s="192" t="s">
        <v>0</v>
      </c>
      <c r="K136" s="186">
        <f>SUM(K137)</f>
        <v>24426058</v>
      </c>
      <c r="L136" s="186">
        <f>SUM(L137)</f>
        <v>12212030</v>
      </c>
      <c r="M136" s="364">
        <f t="shared" si="7"/>
        <v>49.995910105511093</v>
      </c>
    </row>
    <row r="137" spans="1:14" ht="63" x14ac:dyDescent="0.25">
      <c r="A137" s="1"/>
      <c r="B137" s="36"/>
      <c r="C137" s="36"/>
      <c r="D137" s="36"/>
      <c r="E137" s="36"/>
      <c r="F137" s="37"/>
      <c r="G137" s="22" t="s">
        <v>4</v>
      </c>
      <c r="H137" s="25"/>
      <c r="I137" s="193" t="s">
        <v>0</v>
      </c>
      <c r="J137" s="192">
        <v>600</v>
      </c>
      <c r="K137" s="186">
        <v>24426058</v>
      </c>
      <c r="L137" s="186">
        <v>12212030</v>
      </c>
      <c r="M137" s="364">
        <f t="shared" si="7"/>
        <v>49.995910105511093</v>
      </c>
    </row>
    <row r="138" spans="1:14" ht="63" x14ac:dyDescent="0.25">
      <c r="A138" s="1"/>
      <c r="B138" s="36"/>
      <c r="C138" s="36"/>
      <c r="D138" s="36"/>
      <c r="E138" s="36"/>
      <c r="F138" s="37"/>
      <c r="G138" s="22" t="s">
        <v>90</v>
      </c>
      <c r="H138" s="22"/>
      <c r="I138" s="312" t="s">
        <v>317</v>
      </c>
      <c r="J138" s="192" t="s">
        <v>0</v>
      </c>
      <c r="K138" s="186">
        <f>SUM(K139)</f>
        <v>255576615</v>
      </c>
      <c r="L138" s="186">
        <f>SUM(L139)</f>
        <v>159340700</v>
      </c>
      <c r="M138" s="364">
        <f t="shared" si="7"/>
        <v>62.34557101399907</v>
      </c>
    </row>
    <row r="139" spans="1:14" ht="63" x14ac:dyDescent="0.25">
      <c r="A139" s="1"/>
      <c r="B139" s="36"/>
      <c r="C139" s="36"/>
      <c r="D139" s="36"/>
      <c r="E139" s="36"/>
      <c r="F139" s="37"/>
      <c r="G139" s="22" t="s">
        <v>4</v>
      </c>
      <c r="H139" s="22"/>
      <c r="I139" s="191" t="s">
        <v>0</v>
      </c>
      <c r="J139" s="192">
        <v>600</v>
      </c>
      <c r="K139" s="186">
        <v>255576615</v>
      </c>
      <c r="L139" s="186">
        <v>159340700</v>
      </c>
      <c r="M139" s="364">
        <f t="shared" si="7"/>
        <v>62.34557101399907</v>
      </c>
    </row>
    <row r="140" spans="1:14" ht="63" x14ac:dyDescent="0.25">
      <c r="A140" s="1"/>
      <c r="B140" s="36"/>
      <c r="C140" s="36"/>
      <c r="D140" s="36"/>
      <c r="E140" s="36"/>
      <c r="F140" s="37"/>
      <c r="G140" s="22" t="s">
        <v>91</v>
      </c>
      <c r="H140" s="22"/>
      <c r="I140" s="312" t="s">
        <v>318</v>
      </c>
      <c r="J140" s="192" t="s">
        <v>0</v>
      </c>
      <c r="K140" s="186">
        <f>SUM(K141)</f>
        <v>13951923</v>
      </c>
      <c r="L140" s="186">
        <f>SUM(L141)</f>
        <v>6244603</v>
      </c>
      <c r="M140" s="364">
        <f t="shared" si="7"/>
        <v>44.758009343944913</v>
      </c>
    </row>
    <row r="141" spans="1:14" ht="63" x14ac:dyDescent="0.25">
      <c r="A141" s="1"/>
      <c r="B141" s="153"/>
      <c r="C141" s="153"/>
      <c r="D141" s="153"/>
      <c r="E141" s="153"/>
      <c r="F141" s="154"/>
      <c r="G141" s="22" t="s">
        <v>4</v>
      </c>
      <c r="H141" s="22"/>
      <c r="I141" s="193"/>
      <c r="J141" s="192">
        <v>600</v>
      </c>
      <c r="K141" s="186">
        <v>13951923</v>
      </c>
      <c r="L141" s="186">
        <v>6244603</v>
      </c>
      <c r="M141" s="361">
        <f t="shared" si="7"/>
        <v>44.758009343944913</v>
      </c>
    </row>
    <row r="142" spans="1:14" ht="65.25" customHeight="1" x14ac:dyDescent="0.25">
      <c r="A142" s="1"/>
      <c r="B142" s="153"/>
      <c r="C142" s="153"/>
      <c r="D142" s="153"/>
      <c r="E142" s="153"/>
      <c r="F142" s="154"/>
      <c r="G142" s="25" t="s">
        <v>284</v>
      </c>
      <c r="H142" s="22"/>
      <c r="I142" s="263" t="s">
        <v>319</v>
      </c>
      <c r="J142" s="192"/>
      <c r="K142" s="186">
        <f>SUM(K143)</f>
        <v>102796639</v>
      </c>
      <c r="L142" s="186">
        <f>SUM(L143)</f>
        <v>58455639</v>
      </c>
      <c r="M142" s="361">
        <f t="shared" si="7"/>
        <v>56.865321248489458</v>
      </c>
    </row>
    <row r="143" spans="1:14" ht="63" x14ac:dyDescent="0.25">
      <c r="A143" s="1"/>
      <c r="B143" s="145"/>
      <c r="C143" s="145"/>
      <c r="D143" s="145"/>
      <c r="E143" s="145"/>
      <c r="F143" s="146"/>
      <c r="G143" s="22" t="s">
        <v>4</v>
      </c>
      <c r="H143" s="23"/>
      <c r="I143" s="193" t="s">
        <v>0</v>
      </c>
      <c r="J143" s="192">
        <v>600</v>
      </c>
      <c r="K143" s="186">
        <v>102796639</v>
      </c>
      <c r="L143" s="186">
        <v>58455639</v>
      </c>
      <c r="M143" s="361">
        <f t="shared" si="7"/>
        <v>56.865321248489458</v>
      </c>
    </row>
    <row r="144" spans="1:14" ht="78.75" x14ac:dyDescent="0.25">
      <c r="A144" s="1"/>
      <c r="B144" s="345"/>
      <c r="C144" s="345"/>
      <c r="D144" s="345"/>
      <c r="E144" s="345"/>
      <c r="F144" s="346"/>
      <c r="G144" s="22" t="s">
        <v>492</v>
      </c>
      <c r="H144" s="23"/>
      <c r="I144" s="193" t="s">
        <v>500</v>
      </c>
      <c r="J144" s="192"/>
      <c r="K144" s="186">
        <f>SUM(K145)</f>
        <v>3699960</v>
      </c>
      <c r="L144" s="186">
        <f>SUM(L145)</f>
        <v>0</v>
      </c>
      <c r="M144" s="364">
        <f t="shared" si="7"/>
        <v>0</v>
      </c>
    </row>
    <row r="145" spans="1:14" ht="63" x14ac:dyDescent="0.25">
      <c r="A145" s="1"/>
      <c r="B145" s="345"/>
      <c r="C145" s="345"/>
      <c r="D145" s="345"/>
      <c r="E145" s="345"/>
      <c r="F145" s="346"/>
      <c r="G145" s="22" t="s">
        <v>4</v>
      </c>
      <c r="H145" s="23"/>
      <c r="I145" s="193"/>
      <c r="J145" s="192">
        <v>600</v>
      </c>
      <c r="K145" s="186">
        <v>3699960</v>
      </c>
      <c r="L145" s="186">
        <v>0</v>
      </c>
      <c r="M145" s="364">
        <f t="shared" si="7"/>
        <v>0</v>
      </c>
    </row>
    <row r="146" spans="1:14" ht="63" x14ac:dyDescent="0.25">
      <c r="A146" s="1"/>
      <c r="B146" s="145"/>
      <c r="C146" s="145"/>
      <c r="D146" s="145"/>
      <c r="E146" s="145"/>
      <c r="F146" s="146"/>
      <c r="G146" s="22" t="s">
        <v>298</v>
      </c>
      <c r="H146" s="22"/>
      <c r="I146" s="193" t="s">
        <v>299</v>
      </c>
      <c r="J146" s="192"/>
      <c r="K146" s="186">
        <f>SUM(K147)</f>
        <v>6082025</v>
      </c>
      <c r="L146" s="186">
        <f>SUM(L147)</f>
        <v>3343000</v>
      </c>
      <c r="M146" s="364">
        <f t="shared" si="7"/>
        <v>54.965245950156401</v>
      </c>
    </row>
    <row r="147" spans="1:14" ht="63" x14ac:dyDescent="0.25">
      <c r="A147" s="1"/>
      <c r="B147" s="153"/>
      <c r="C147" s="153"/>
      <c r="D147" s="153"/>
      <c r="E147" s="153"/>
      <c r="F147" s="154"/>
      <c r="G147" s="22" t="s">
        <v>4</v>
      </c>
      <c r="H147" s="22"/>
      <c r="I147" s="193" t="s">
        <v>0</v>
      </c>
      <c r="J147" s="192">
        <v>600</v>
      </c>
      <c r="K147" s="186">
        <v>6082025</v>
      </c>
      <c r="L147" s="186">
        <v>3343000</v>
      </c>
      <c r="M147" s="364">
        <f t="shared" ref="M147:M165" si="9">L147/K147%</f>
        <v>54.965245950156401</v>
      </c>
    </row>
    <row r="148" spans="1:14" ht="94.5" x14ac:dyDescent="0.25">
      <c r="A148" s="1"/>
      <c r="B148" s="273"/>
      <c r="C148" s="273"/>
      <c r="D148" s="273"/>
      <c r="E148" s="273"/>
      <c r="F148" s="274"/>
      <c r="G148" s="22" t="s">
        <v>416</v>
      </c>
      <c r="H148" s="22"/>
      <c r="I148" s="193" t="s">
        <v>417</v>
      </c>
      <c r="J148" s="192"/>
      <c r="K148" s="186">
        <f>SUM(K149)</f>
        <v>11660456</v>
      </c>
      <c r="L148" s="186">
        <f>SUM(L149)</f>
        <v>5677608</v>
      </c>
      <c r="M148" s="364">
        <f t="shared" si="9"/>
        <v>48.691131804793912</v>
      </c>
    </row>
    <row r="149" spans="1:14" ht="63" x14ac:dyDescent="0.25">
      <c r="A149" s="1"/>
      <c r="B149" s="273"/>
      <c r="C149" s="273"/>
      <c r="D149" s="273"/>
      <c r="E149" s="273"/>
      <c r="F149" s="274"/>
      <c r="G149" s="22" t="s">
        <v>4</v>
      </c>
      <c r="H149" s="22"/>
      <c r="I149" s="193" t="s">
        <v>0</v>
      </c>
      <c r="J149" s="192">
        <v>600</v>
      </c>
      <c r="K149" s="186">
        <v>11660456</v>
      </c>
      <c r="L149" s="186">
        <v>5677608</v>
      </c>
      <c r="M149" s="364">
        <f t="shared" si="9"/>
        <v>48.691131804793912</v>
      </c>
    </row>
    <row r="150" spans="1:14" ht="47.25" x14ac:dyDescent="0.25">
      <c r="A150" s="1"/>
      <c r="B150" s="153"/>
      <c r="C150" s="153"/>
      <c r="D150" s="153"/>
      <c r="E150" s="153"/>
      <c r="F150" s="154"/>
      <c r="G150" s="115" t="s">
        <v>97</v>
      </c>
      <c r="H150" s="22"/>
      <c r="I150" s="261" t="s">
        <v>96</v>
      </c>
      <c r="J150" s="192"/>
      <c r="K150" s="188">
        <f>SUM(K151+K153+K155+K158+K163)</f>
        <v>29046271</v>
      </c>
      <c r="L150" s="188">
        <f>SUM(L151+L153+L155+L158+L163)</f>
        <v>13939487</v>
      </c>
      <c r="M150" s="363">
        <f t="shared" si="9"/>
        <v>47.990625027219501</v>
      </c>
      <c r="N150" s="49"/>
    </row>
    <row r="151" spans="1:14" ht="94.5" x14ac:dyDescent="0.25">
      <c r="A151" s="1"/>
      <c r="B151" s="36"/>
      <c r="C151" s="36"/>
      <c r="D151" s="36"/>
      <c r="E151" s="36"/>
      <c r="F151" s="37"/>
      <c r="G151" s="118" t="s">
        <v>51</v>
      </c>
      <c r="H151" s="44"/>
      <c r="I151" s="260" t="s">
        <v>99</v>
      </c>
      <c r="J151" s="192"/>
      <c r="K151" s="189">
        <f>SUM(K152)</f>
        <v>330312</v>
      </c>
      <c r="L151" s="189">
        <f>SUM(L152)</f>
        <v>219852</v>
      </c>
      <c r="M151" s="364">
        <f t="shared" si="9"/>
        <v>66.558889776938173</v>
      </c>
      <c r="N151" s="48"/>
    </row>
    <row r="152" spans="1:14" ht="31.5" x14ac:dyDescent="0.25">
      <c r="A152" s="1"/>
      <c r="B152" s="36"/>
      <c r="C152" s="36"/>
      <c r="D152" s="36"/>
      <c r="E152" s="36"/>
      <c r="F152" s="37"/>
      <c r="G152" s="22" t="s">
        <v>5</v>
      </c>
      <c r="H152" s="20"/>
      <c r="I152" s="313"/>
      <c r="J152" s="192">
        <v>300</v>
      </c>
      <c r="K152" s="186">
        <v>330312</v>
      </c>
      <c r="L152" s="186">
        <v>219852</v>
      </c>
      <c r="M152" s="364">
        <f t="shared" si="9"/>
        <v>66.558889776938173</v>
      </c>
      <c r="N152" s="49"/>
    </row>
    <row r="153" spans="1:14" ht="63" x14ac:dyDescent="0.25">
      <c r="A153" s="1"/>
      <c r="B153" s="36"/>
      <c r="C153" s="36"/>
      <c r="D153" s="36"/>
      <c r="E153" s="36"/>
      <c r="F153" s="37"/>
      <c r="G153" s="116" t="s">
        <v>98</v>
      </c>
      <c r="H153" s="22"/>
      <c r="I153" s="304" t="s">
        <v>320</v>
      </c>
      <c r="J153" s="192"/>
      <c r="K153" s="186">
        <f>SUM(K154)</f>
        <v>6666715</v>
      </c>
      <c r="L153" s="186">
        <f>SUM(L154)</f>
        <v>2856700</v>
      </c>
      <c r="M153" s="364">
        <f t="shared" si="9"/>
        <v>42.850189336127315</v>
      </c>
      <c r="N153" s="49"/>
    </row>
    <row r="154" spans="1:14" ht="63" x14ac:dyDescent="0.25">
      <c r="A154" s="1"/>
      <c r="B154" s="36"/>
      <c r="C154" s="36"/>
      <c r="D154" s="36"/>
      <c r="E154" s="36"/>
      <c r="F154" s="37"/>
      <c r="G154" s="22" t="s">
        <v>4</v>
      </c>
      <c r="H154" s="25"/>
      <c r="I154" s="313"/>
      <c r="J154" s="192">
        <v>600</v>
      </c>
      <c r="K154" s="186">
        <v>6666715</v>
      </c>
      <c r="L154" s="186">
        <v>2856700</v>
      </c>
      <c r="M154" s="364">
        <f t="shared" si="9"/>
        <v>42.850189336127315</v>
      </c>
      <c r="N154" s="49"/>
    </row>
    <row r="155" spans="1:14" ht="94.5" x14ac:dyDescent="0.25">
      <c r="A155" s="1"/>
      <c r="B155" s="36"/>
      <c r="C155" s="36"/>
      <c r="D155" s="36"/>
      <c r="E155" s="36"/>
      <c r="F155" s="37"/>
      <c r="G155" s="116" t="s">
        <v>100</v>
      </c>
      <c r="H155" s="22"/>
      <c r="I155" s="260" t="s">
        <v>321</v>
      </c>
      <c r="J155" s="192"/>
      <c r="K155" s="186">
        <f>SUM(K156:K157)</f>
        <v>17147514</v>
      </c>
      <c r="L155" s="186">
        <f>SUM(L156:L157)</f>
        <v>8731865</v>
      </c>
      <c r="M155" s="364">
        <f t="shared" si="9"/>
        <v>50.922046192818385</v>
      </c>
      <c r="N155" s="49"/>
    </row>
    <row r="156" spans="1:14" ht="47.25" x14ac:dyDescent="0.25">
      <c r="A156" s="1"/>
      <c r="B156" s="282"/>
      <c r="C156" s="282"/>
      <c r="D156" s="282"/>
      <c r="E156" s="282"/>
      <c r="F156" s="283"/>
      <c r="G156" s="22" t="s">
        <v>2</v>
      </c>
      <c r="H156" s="22"/>
      <c r="I156" s="260"/>
      <c r="J156" s="192">
        <v>200</v>
      </c>
      <c r="K156" s="186">
        <v>85500</v>
      </c>
      <c r="L156" s="186">
        <v>36242</v>
      </c>
      <c r="M156" s="364">
        <f t="shared" si="9"/>
        <v>42.38830409356725</v>
      </c>
      <c r="N156" s="49"/>
    </row>
    <row r="157" spans="1:14" ht="31.5" x14ac:dyDescent="0.25">
      <c r="A157" s="1"/>
      <c r="B157" s="36"/>
      <c r="C157" s="36"/>
      <c r="D157" s="36"/>
      <c r="E157" s="36"/>
      <c r="F157" s="37"/>
      <c r="G157" s="22" t="s">
        <v>5</v>
      </c>
      <c r="H157" s="25"/>
      <c r="I157" s="219"/>
      <c r="J157" s="192">
        <v>300</v>
      </c>
      <c r="K157" s="186">
        <v>17062014</v>
      </c>
      <c r="L157" s="186">
        <v>8695623</v>
      </c>
      <c r="M157" s="364">
        <f t="shared" si="9"/>
        <v>50.964809898761068</v>
      </c>
      <c r="N157" s="49"/>
    </row>
    <row r="158" spans="1:14" ht="47.25" x14ac:dyDescent="0.25">
      <c r="A158" s="1"/>
      <c r="B158" s="36"/>
      <c r="C158" s="36"/>
      <c r="D158" s="36"/>
      <c r="E158" s="36"/>
      <c r="F158" s="37"/>
      <c r="G158" s="22" t="s">
        <v>101</v>
      </c>
      <c r="H158" s="22"/>
      <c r="I158" s="260" t="s">
        <v>322</v>
      </c>
      <c r="J158" s="192"/>
      <c r="K158" s="186">
        <f>SUM(K159:K162)</f>
        <v>2626345</v>
      </c>
      <c r="L158" s="186">
        <f>SUM(L159:L162)</f>
        <v>984780</v>
      </c>
      <c r="M158" s="365">
        <f t="shared" si="9"/>
        <v>37.496216224448808</v>
      </c>
      <c r="N158" s="49"/>
    </row>
    <row r="159" spans="1:14" ht="126" x14ac:dyDescent="0.25">
      <c r="A159" s="1"/>
      <c r="B159" s="36"/>
      <c r="C159" s="36"/>
      <c r="D159" s="36"/>
      <c r="E159" s="36"/>
      <c r="F159" s="37"/>
      <c r="G159" s="22" t="s">
        <v>3</v>
      </c>
      <c r="H159" s="22"/>
      <c r="I159" s="219" t="s">
        <v>0</v>
      </c>
      <c r="J159" s="192">
        <v>100</v>
      </c>
      <c r="K159" s="186">
        <v>21000</v>
      </c>
      <c r="L159" s="186">
        <v>4228</v>
      </c>
      <c r="M159" s="364">
        <f t="shared" si="9"/>
        <v>20.133333333333333</v>
      </c>
      <c r="N159" s="49"/>
    </row>
    <row r="160" spans="1:14" ht="47.25" x14ac:dyDescent="0.25">
      <c r="A160" s="1"/>
      <c r="B160" s="222"/>
      <c r="C160" s="222"/>
      <c r="D160" s="222"/>
      <c r="E160" s="222"/>
      <c r="F160" s="223"/>
      <c r="G160" s="22" t="s">
        <v>2</v>
      </c>
      <c r="H160" s="22"/>
      <c r="I160" s="219" t="s">
        <v>0</v>
      </c>
      <c r="J160" s="192">
        <v>200</v>
      </c>
      <c r="K160" s="186">
        <v>30564</v>
      </c>
      <c r="L160" s="186">
        <v>30222</v>
      </c>
      <c r="M160" s="365">
        <f t="shared" si="9"/>
        <v>98.881036513545354</v>
      </c>
      <c r="N160" s="49"/>
    </row>
    <row r="161" spans="1:14" ht="31.5" x14ac:dyDescent="0.25">
      <c r="A161" s="1"/>
      <c r="B161" s="99"/>
      <c r="C161" s="99"/>
      <c r="D161" s="99"/>
      <c r="E161" s="99"/>
      <c r="F161" s="100"/>
      <c r="G161" s="22" t="s">
        <v>5</v>
      </c>
      <c r="H161" s="22"/>
      <c r="I161" s="219"/>
      <c r="J161" s="192">
        <v>300</v>
      </c>
      <c r="K161" s="186">
        <v>1997581</v>
      </c>
      <c r="L161" s="186">
        <v>690029</v>
      </c>
      <c r="M161" s="364">
        <f t="shared" si="9"/>
        <v>34.543230036729419</v>
      </c>
      <c r="N161" s="49"/>
    </row>
    <row r="162" spans="1:14" ht="63" x14ac:dyDescent="0.25">
      <c r="A162" s="1"/>
      <c r="B162" s="36"/>
      <c r="C162" s="36"/>
      <c r="D162" s="36"/>
      <c r="E162" s="36"/>
      <c r="F162" s="37"/>
      <c r="G162" s="22" t="s">
        <v>4</v>
      </c>
      <c r="H162" s="22"/>
      <c r="I162" s="193" t="s">
        <v>0</v>
      </c>
      <c r="J162" s="192">
        <v>600</v>
      </c>
      <c r="K162" s="186">
        <v>577200</v>
      </c>
      <c r="L162" s="186">
        <v>260301</v>
      </c>
      <c r="M162" s="364">
        <f t="shared" si="9"/>
        <v>45.097193347193347</v>
      </c>
      <c r="N162" s="49"/>
    </row>
    <row r="163" spans="1:14" ht="47.25" x14ac:dyDescent="0.25">
      <c r="A163" s="1"/>
      <c r="B163" s="170"/>
      <c r="C163" s="170"/>
      <c r="D163" s="170"/>
      <c r="E163" s="170"/>
      <c r="F163" s="171"/>
      <c r="G163" s="116" t="s">
        <v>108</v>
      </c>
      <c r="H163" s="22"/>
      <c r="I163" s="260" t="s">
        <v>323</v>
      </c>
      <c r="J163" s="192" t="s">
        <v>0</v>
      </c>
      <c r="K163" s="186">
        <f>SUM(K164:K165)</f>
        <v>2275385</v>
      </c>
      <c r="L163" s="186">
        <f>SUM(L164:L165)</f>
        <v>1146290</v>
      </c>
      <c r="M163" s="364">
        <f t="shared" si="9"/>
        <v>50.377848144379968</v>
      </c>
      <c r="N163" s="49"/>
    </row>
    <row r="164" spans="1:14" ht="126" x14ac:dyDescent="0.25">
      <c r="A164" s="1"/>
      <c r="B164" s="36"/>
      <c r="C164" s="36"/>
      <c r="D164" s="36"/>
      <c r="E164" s="36"/>
      <c r="F164" s="37"/>
      <c r="G164" s="22" t="s">
        <v>3</v>
      </c>
      <c r="H164" s="25"/>
      <c r="I164" s="219" t="s">
        <v>0</v>
      </c>
      <c r="J164" s="192">
        <v>100</v>
      </c>
      <c r="K164" s="186">
        <v>1910000</v>
      </c>
      <c r="L164" s="186">
        <v>1105716</v>
      </c>
      <c r="M164" s="364">
        <f t="shared" si="9"/>
        <v>57.890890052356021</v>
      </c>
      <c r="N164" s="49"/>
    </row>
    <row r="165" spans="1:14" ht="47.25" x14ac:dyDescent="0.25">
      <c r="A165" s="1"/>
      <c r="B165" s="36"/>
      <c r="C165" s="36"/>
      <c r="D165" s="36"/>
      <c r="E165" s="36"/>
      <c r="F165" s="37"/>
      <c r="G165" s="22" t="s">
        <v>2</v>
      </c>
      <c r="H165" s="22"/>
      <c r="I165" s="219" t="s">
        <v>0</v>
      </c>
      <c r="J165" s="192">
        <v>200</v>
      </c>
      <c r="K165" s="186">
        <v>365385</v>
      </c>
      <c r="L165" s="186">
        <v>40574</v>
      </c>
      <c r="M165" s="364">
        <f t="shared" si="9"/>
        <v>11.104451468998453</v>
      </c>
      <c r="N165" s="49"/>
    </row>
    <row r="166" spans="1:14" ht="31.5" x14ac:dyDescent="0.25">
      <c r="A166" s="1"/>
      <c r="B166" s="99"/>
      <c r="C166" s="99"/>
      <c r="D166" s="99"/>
      <c r="E166" s="99"/>
      <c r="F166" s="100"/>
      <c r="G166" s="26" t="s">
        <v>447</v>
      </c>
      <c r="H166" s="22"/>
      <c r="I166" s="261" t="s">
        <v>102</v>
      </c>
      <c r="J166" s="192"/>
      <c r="K166" s="188">
        <f>SUM(K167+K169+K171+K173+K176+K178)</f>
        <v>4657989</v>
      </c>
      <c r="L166" s="188">
        <f>SUM(L167+L169+L171+L173+L176+L178)</f>
        <v>2706279</v>
      </c>
      <c r="M166" s="363">
        <f t="shared" ref="M166:M171" si="10">L166/K166%</f>
        <v>58.099729303783242</v>
      </c>
      <c r="N166" s="49"/>
    </row>
    <row r="167" spans="1:14" ht="94.5" x14ac:dyDescent="0.25">
      <c r="A167" s="1"/>
      <c r="B167" s="36"/>
      <c r="C167" s="36"/>
      <c r="D167" s="36"/>
      <c r="E167" s="36"/>
      <c r="F167" s="37"/>
      <c r="G167" s="22" t="s">
        <v>324</v>
      </c>
      <c r="H167" s="22"/>
      <c r="I167" s="193" t="s">
        <v>325</v>
      </c>
      <c r="J167" s="192"/>
      <c r="K167" s="186">
        <f>SUM(K168)</f>
        <v>48965</v>
      </c>
      <c r="L167" s="186">
        <f>SUM(L168)</f>
        <v>43200</v>
      </c>
      <c r="M167" s="364">
        <f t="shared" si="10"/>
        <v>88.226284080465646</v>
      </c>
      <c r="N167" s="48"/>
    </row>
    <row r="168" spans="1:14" ht="63" x14ac:dyDescent="0.25">
      <c r="A168" s="1"/>
      <c r="B168" s="36"/>
      <c r="C168" s="36"/>
      <c r="D168" s="36"/>
      <c r="E168" s="36"/>
      <c r="F168" s="37"/>
      <c r="G168" s="22" t="s">
        <v>4</v>
      </c>
      <c r="H168" s="20"/>
      <c r="I168" s="191" t="s">
        <v>0</v>
      </c>
      <c r="J168" s="192">
        <v>600</v>
      </c>
      <c r="K168" s="186">
        <v>48965</v>
      </c>
      <c r="L168" s="186">
        <v>43200</v>
      </c>
      <c r="M168" s="364">
        <f t="shared" si="10"/>
        <v>88.226284080465646</v>
      </c>
      <c r="N168" s="49"/>
    </row>
    <row r="169" spans="1:14" ht="47.25" customHeight="1" x14ac:dyDescent="0.25">
      <c r="A169" s="1"/>
      <c r="B169" s="36"/>
      <c r="C169" s="36"/>
      <c r="D169" s="36"/>
      <c r="E169" s="36"/>
      <c r="F169" s="37"/>
      <c r="G169" s="20" t="s">
        <v>285</v>
      </c>
      <c r="H169" s="22"/>
      <c r="I169" s="312" t="s">
        <v>103</v>
      </c>
      <c r="J169" s="192"/>
      <c r="K169" s="186">
        <f>SUM(K170)</f>
        <v>1204160</v>
      </c>
      <c r="L169" s="186">
        <f>SUM(L170)</f>
        <v>819306</v>
      </c>
      <c r="M169" s="364">
        <f t="shared" si="10"/>
        <v>68.039629285144827</v>
      </c>
      <c r="N169" s="49"/>
    </row>
    <row r="170" spans="1:14" ht="63" x14ac:dyDescent="0.25">
      <c r="A170" s="1"/>
      <c r="B170" s="36"/>
      <c r="C170" s="36"/>
      <c r="D170" s="36"/>
      <c r="E170" s="36"/>
      <c r="F170" s="37"/>
      <c r="G170" s="22" t="s">
        <v>4</v>
      </c>
      <c r="H170" s="22"/>
      <c r="I170" s="219"/>
      <c r="J170" s="192">
        <v>600</v>
      </c>
      <c r="K170" s="186">
        <v>1204160</v>
      </c>
      <c r="L170" s="186">
        <v>819306</v>
      </c>
      <c r="M170" s="364">
        <f t="shared" si="10"/>
        <v>68.039629285144827</v>
      </c>
      <c r="N170" s="49"/>
    </row>
    <row r="171" spans="1:14" ht="94.5" x14ac:dyDescent="0.25">
      <c r="A171" s="1"/>
      <c r="B171" s="36"/>
      <c r="C171" s="36"/>
      <c r="D171" s="36"/>
      <c r="E171" s="36"/>
      <c r="F171" s="37"/>
      <c r="G171" s="22" t="s">
        <v>104</v>
      </c>
      <c r="H171" s="22"/>
      <c r="I171" s="263" t="s">
        <v>326</v>
      </c>
      <c r="J171" s="192"/>
      <c r="K171" s="186">
        <f>SUM(K172)</f>
        <v>440276</v>
      </c>
      <c r="L171" s="186">
        <f>SUM(L172)</f>
        <v>388800</v>
      </c>
      <c r="M171" s="364">
        <f t="shared" si="10"/>
        <v>88.308243011202066</v>
      </c>
      <c r="N171" s="49"/>
    </row>
    <row r="172" spans="1:14" ht="63" x14ac:dyDescent="0.25">
      <c r="A172" s="1"/>
      <c r="B172" s="36"/>
      <c r="C172" s="36"/>
      <c r="D172" s="36"/>
      <c r="E172" s="36"/>
      <c r="F172" s="37"/>
      <c r="G172" s="22" t="s">
        <v>4</v>
      </c>
      <c r="H172" s="52"/>
      <c r="I172" s="191" t="s">
        <v>0</v>
      </c>
      <c r="J172" s="192">
        <v>600</v>
      </c>
      <c r="K172" s="186">
        <v>440276</v>
      </c>
      <c r="L172" s="186">
        <v>388800</v>
      </c>
      <c r="M172" s="364">
        <f t="shared" ref="M172:M232" si="11">L172/K172%</f>
        <v>88.308243011202066</v>
      </c>
      <c r="N172" s="49"/>
    </row>
    <row r="173" spans="1:14" ht="127.5" customHeight="1" x14ac:dyDescent="0.25">
      <c r="A173" s="1"/>
      <c r="B173" s="36"/>
      <c r="C173" s="36"/>
      <c r="D173" s="36"/>
      <c r="E173" s="36"/>
      <c r="F173" s="37"/>
      <c r="G173" s="25" t="s">
        <v>105</v>
      </c>
      <c r="H173" s="22"/>
      <c r="I173" s="263" t="s">
        <v>327</v>
      </c>
      <c r="J173" s="192"/>
      <c r="K173" s="186">
        <f>SUM(K174:K175)</f>
        <v>2909376</v>
      </c>
      <c r="L173" s="186">
        <f>SUM(L174:L175)</f>
        <v>1454973</v>
      </c>
      <c r="M173" s="364">
        <f t="shared" si="11"/>
        <v>50.009795915000332</v>
      </c>
      <c r="N173" s="49"/>
    </row>
    <row r="174" spans="1:14" ht="31.5" x14ac:dyDescent="0.25">
      <c r="A174" s="1"/>
      <c r="B174" s="36"/>
      <c r="C174" s="36"/>
      <c r="D174" s="36"/>
      <c r="E174" s="36"/>
      <c r="F174" s="37"/>
      <c r="G174" s="22" t="s">
        <v>5</v>
      </c>
      <c r="H174" s="25"/>
      <c r="I174" s="191" t="s">
        <v>0</v>
      </c>
      <c r="J174" s="192">
        <v>300</v>
      </c>
      <c r="K174" s="186">
        <v>1280880</v>
      </c>
      <c r="L174" s="186">
        <v>118248</v>
      </c>
      <c r="M174" s="364">
        <f t="shared" si="11"/>
        <v>9.2317781525201426</v>
      </c>
      <c r="N174" s="49"/>
    </row>
    <row r="175" spans="1:14" ht="63" x14ac:dyDescent="0.25">
      <c r="A175" s="1"/>
      <c r="B175" s="36"/>
      <c r="C175" s="36"/>
      <c r="D175" s="36"/>
      <c r="E175" s="36"/>
      <c r="F175" s="37"/>
      <c r="G175" s="22" t="s">
        <v>4</v>
      </c>
      <c r="H175" s="22"/>
      <c r="I175" s="191" t="s">
        <v>0</v>
      </c>
      <c r="J175" s="192">
        <v>600</v>
      </c>
      <c r="K175" s="189">
        <v>1628496</v>
      </c>
      <c r="L175" s="189">
        <v>1336725</v>
      </c>
      <c r="M175" s="364">
        <f t="shared" si="11"/>
        <v>82.08340702095677</v>
      </c>
      <c r="N175" s="49"/>
    </row>
    <row r="176" spans="1:14" ht="63" x14ac:dyDescent="0.25">
      <c r="A176" s="1"/>
      <c r="B176" s="161"/>
      <c r="C176" s="161"/>
      <c r="D176" s="161"/>
      <c r="E176" s="161"/>
      <c r="F176" s="162"/>
      <c r="G176" s="25" t="s">
        <v>106</v>
      </c>
      <c r="H176" s="22"/>
      <c r="I176" s="314" t="s">
        <v>328</v>
      </c>
      <c r="J176" s="192"/>
      <c r="K176" s="189">
        <f>SUM(K177)</f>
        <v>41409</v>
      </c>
      <c r="L176" s="189">
        <f>SUM(L177)</f>
        <v>0</v>
      </c>
      <c r="M176" s="364">
        <f t="shared" si="11"/>
        <v>0</v>
      </c>
      <c r="N176" s="49"/>
    </row>
    <row r="177" spans="1:14" ht="31.5" x14ac:dyDescent="0.25">
      <c r="A177" s="1"/>
      <c r="B177" s="91"/>
      <c r="C177" s="91"/>
      <c r="D177" s="91"/>
      <c r="E177" s="91"/>
      <c r="F177" s="92"/>
      <c r="G177" s="21" t="s">
        <v>5</v>
      </c>
      <c r="H177" s="22"/>
      <c r="I177" s="264" t="s">
        <v>0</v>
      </c>
      <c r="J177" s="192">
        <v>300</v>
      </c>
      <c r="K177" s="186">
        <v>41409</v>
      </c>
      <c r="L177" s="186">
        <v>0</v>
      </c>
      <c r="M177" s="364">
        <f t="shared" si="11"/>
        <v>0</v>
      </c>
      <c r="N177" s="49"/>
    </row>
    <row r="178" spans="1:14" ht="50.25" customHeight="1" x14ac:dyDescent="0.25">
      <c r="A178" s="1"/>
      <c r="B178" s="91"/>
      <c r="C178" s="91"/>
      <c r="D178" s="91"/>
      <c r="E178" s="91"/>
      <c r="F178" s="92"/>
      <c r="G178" s="166" t="s">
        <v>243</v>
      </c>
      <c r="H178" s="22"/>
      <c r="I178" s="191" t="s">
        <v>329</v>
      </c>
      <c r="J178" s="315" t="s">
        <v>0</v>
      </c>
      <c r="K178" s="189">
        <f>SUM(K179)</f>
        <v>13803</v>
      </c>
      <c r="L178" s="189">
        <f>SUM(L179)</f>
        <v>0</v>
      </c>
      <c r="M178" s="364">
        <f t="shared" si="11"/>
        <v>0</v>
      </c>
      <c r="N178" s="49"/>
    </row>
    <row r="179" spans="1:14" ht="31.5" x14ac:dyDescent="0.25">
      <c r="A179" s="1"/>
      <c r="B179" s="147"/>
      <c r="C179" s="147"/>
      <c r="D179" s="147"/>
      <c r="E179" s="147"/>
      <c r="F179" s="148"/>
      <c r="G179" s="22" t="s">
        <v>5</v>
      </c>
      <c r="H179" s="22"/>
      <c r="I179" s="193" t="s">
        <v>0</v>
      </c>
      <c r="J179" s="192">
        <v>300</v>
      </c>
      <c r="K179" s="189">
        <v>13803</v>
      </c>
      <c r="L179" s="189">
        <v>0</v>
      </c>
      <c r="M179" s="364">
        <f t="shared" si="11"/>
        <v>0</v>
      </c>
      <c r="N179" s="49"/>
    </row>
    <row r="180" spans="1:14" ht="78.75" x14ac:dyDescent="0.25">
      <c r="A180" s="1"/>
      <c r="B180" s="147"/>
      <c r="C180" s="147"/>
      <c r="D180" s="147"/>
      <c r="E180" s="147"/>
      <c r="F180" s="148"/>
      <c r="G180" s="26" t="s">
        <v>448</v>
      </c>
      <c r="H180" s="22"/>
      <c r="I180" s="261" t="s">
        <v>107</v>
      </c>
      <c r="J180" s="192"/>
      <c r="K180" s="187">
        <f>SUM(K181)</f>
        <v>4023656</v>
      </c>
      <c r="L180" s="187">
        <f>SUM(L181)</f>
        <v>0</v>
      </c>
      <c r="M180" s="363">
        <f t="shared" si="11"/>
        <v>0</v>
      </c>
      <c r="N180" s="49"/>
    </row>
    <row r="181" spans="1:14" ht="31.5" x14ac:dyDescent="0.25">
      <c r="A181" s="1"/>
      <c r="B181" s="36"/>
      <c r="C181" s="36"/>
      <c r="D181" s="36"/>
      <c r="E181" s="36"/>
      <c r="F181" s="37"/>
      <c r="G181" s="118" t="s">
        <v>49</v>
      </c>
      <c r="H181" s="22"/>
      <c r="I181" s="260" t="s">
        <v>109</v>
      </c>
      <c r="J181" s="192"/>
      <c r="K181" s="186">
        <f>SUM(K182:K182)</f>
        <v>4023656</v>
      </c>
      <c r="L181" s="186">
        <f>SUM(L182:L182)</f>
        <v>0</v>
      </c>
      <c r="M181" s="364">
        <f t="shared" si="11"/>
        <v>0</v>
      </c>
      <c r="N181" s="48"/>
    </row>
    <row r="182" spans="1:14" ht="47.25" x14ac:dyDescent="0.25">
      <c r="A182" s="1"/>
      <c r="B182" s="383">
        <v>600</v>
      </c>
      <c r="C182" s="383"/>
      <c r="D182" s="383"/>
      <c r="E182" s="383"/>
      <c r="F182" s="377"/>
      <c r="G182" s="22" t="s">
        <v>2</v>
      </c>
      <c r="H182" s="20"/>
      <c r="I182" s="219" t="s">
        <v>0</v>
      </c>
      <c r="J182" s="192">
        <v>200</v>
      </c>
      <c r="K182" s="186">
        <v>4023656</v>
      </c>
      <c r="L182" s="186">
        <v>0</v>
      </c>
      <c r="M182" s="364">
        <f t="shared" si="11"/>
        <v>0</v>
      </c>
      <c r="N182" s="49"/>
    </row>
    <row r="183" spans="1:14" ht="78.75" x14ac:dyDescent="0.25">
      <c r="A183" s="1"/>
      <c r="B183" s="336"/>
      <c r="C183" s="336"/>
      <c r="D183" s="336"/>
      <c r="E183" s="336"/>
      <c r="F183" s="337"/>
      <c r="G183" s="71" t="s">
        <v>464</v>
      </c>
      <c r="H183" s="27"/>
      <c r="I183" s="355" t="s">
        <v>469</v>
      </c>
      <c r="J183" s="190"/>
      <c r="K183" s="188">
        <f>SUM(K184+K186)</f>
        <v>1997602</v>
      </c>
      <c r="L183" s="188">
        <f>SUM(L184+L186)</f>
        <v>1997602</v>
      </c>
      <c r="M183" s="363">
        <f t="shared" si="11"/>
        <v>100</v>
      </c>
      <c r="N183" s="49"/>
    </row>
    <row r="184" spans="1:14" ht="78.75" x14ac:dyDescent="0.25">
      <c r="A184" s="1"/>
      <c r="B184" s="336"/>
      <c r="C184" s="336"/>
      <c r="D184" s="336"/>
      <c r="E184" s="336"/>
      <c r="F184" s="337"/>
      <c r="G184" s="21" t="s">
        <v>465</v>
      </c>
      <c r="H184" s="20"/>
      <c r="I184" s="215" t="s">
        <v>512</v>
      </c>
      <c r="J184" s="192"/>
      <c r="K184" s="186">
        <f>SUM(K185:K185)</f>
        <v>997602</v>
      </c>
      <c r="L184" s="186">
        <f>SUM(L185:L185)</f>
        <v>997602</v>
      </c>
      <c r="M184" s="364">
        <f t="shared" si="11"/>
        <v>100</v>
      </c>
      <c r="N184" s="49"/>
    </row>
    <row r="185" spans="1:14" ht="63" x14ac:dyDescent="0.25">
      <c r="A185" s="1"/>
      <c r="B185" s="336"/>
      <c r="C185" s="336"/>
      <c r="D185" s="336"/>
      <c r="E185" s="336"/>
      <c r="F185" s="337"/>
      <c r="G185" s="22" t="s">
        <v>4</v>
      </c>
      <c r="H185" s="20"/>
      <c r="I185" s="191" t="s">
        <v>0</v>
      </c>
      <c r="J185" s="192">
        <v>600</v>
      </c>
      <c r="K185" s="186">
        <v>997602</v>
      </c>
      <c r="L185" s="186">
        <v>997602</v>
      </c>
      <c r="M185" s="365">
        <f t="shared" si="11"/>
        <v>100</v>
      </c>
      <c r="N185" s="49"/>
    </row>
    <row r="186" spans="1:14" ht="78.75" x14ac:dyDescent="0.25">
      <c r="A186" s="1"/>
      <c r="B186" s="336"/>
      <c r="C186" s="336"/>
      <c r="D186" s="336"/>
      <c r="E186" s="336"/>
      <c r="F186" s="337"/>
      <c r="G186" s="21" t="s">
        <v>466</v>
      </c>
      <c r="H186" s="20"/>
      <c r="I186" s="215" t="s">
        <v>470</v>
      </c>
      <c r="J186" s="192"/>
      <c r="K186" s="186">
        <f>SUM(K187:K187)</f>
        <v>1000000</v>
      </c>
      <c r="L186" s="186">
        <f>SUM(L187:L187)</f>
        <v>1000000</v>
      </c>
      <c r="M186" s="364">
        <f t="shared" si="11"/>
        <v>100</v>
      </c>
      <c r="N186" s="49"/>
    </row>
    <row r="187" spans="1:14" ht="63" x14ac:dyDescent="0.25">
      <c r="A187" s="1"/>
      <c r="B187" s="336"/>
      <c r="C187" s="336"/>
      <c r="D187" s="336"/>
      <c r="E187" s="336"/>
      <c r="F187" s="337"/>
      <c r="G187" s="22" t="s">
        <v>4</v>
      </c>
      <c r="H187" s="20"/>
      <c r="I187" s="191" t="s">
        <v>0</v>
      </c>
      <c r="J187" s="192">
        <v>600</v>
      </c>
      <c r="K187" s="186">
        <v>1000000</v>
      </c>
      <c r="L187" s="186">
        <v>1000000</v>
      </c>
      <c r="M187" s="364">
        <f t="shared" si="11"/>
        <v>100</v>
      </c>
      <c r="N187" s="49"/>
    </row>
    <row r="188" spans="1:14" ht="47.25" x14ac:dyDescent="0.25">
      <c r="A188" s="1"/>
      <c r="B188" s="336"/>
      <c r="C188" s="336"/>
      <c r="D188" s="336"/>
      <c r="E188" s="336"/>
      <c r="F188" s="337"/>
      <c r="G188" s="26" t="s">
        <v>467</v>
      </c>
      <c r="H188" s="27"/>
      <c r="I188" s="267" t="s">
        <v>471</v>
      </c>
      <c r="J188" s="190"/>
      <c r="K188" s="188">
        <f>SUM(K189+K191)</f>
        <v>1578948</v>
      </c>
      <c r="L188" s="188">
        <f>SUM(L189+L191)</f>
        <v>0</v>
      </c>
      <c r="M188" s="363">
        <f t="shared" si="11"/>
        <v>0</v>
      </c>
      <c r="N188" s="49"/>
    </row>
    <row r="189" spans="1:14" ht="95.25" customHeight="1" x14ac:dyDescent="0.25">
      <c r="A189" s="1"/>
      <c r="B189" s="336"/>
      <c r="C189" s="336"/>
      <c r="D189" s="336"/>
      <c r="E189" s="336"/>
      <c r="F189" s="337"/>
      <c r="G189" s="22" t="s">
        <v>468</v>
      </c>
      <c r="H189" s="20"/>
      <c r="I189" s="191" t="s">
        <v>472</v>
      </c>
      <c r="J189" s="192"/>
      <c r="K189" s="186">
        <f>SUM(K190:K190)</f>
        <v>78948</v>
      </c>
      <c r="L189" s="186">
        <f>SUM(L190:L190)</f>
        <v>0</v>
      </c>
      <c r="M189" s="364">
        <f t="shared" si="11"/>
        <v>0</v>
      </c>
      <c r="N189" s="49"/>
    </row>
    <row r="190" spans="1:14" ht="63" x14ac:dyDescent="0.25">
      <c r="A190" s="1"/>
      <c r="B190" s="336"/>
      <c r="C190" s="336"/>
      <c r="D190" s="336"/>
      <c r="E190" s="336"/>
      <c r="F190" s="337"/>
      <c r="G190" s="22" t="s">
        <v>4</v>
      </c>
      <c r="H190" s="20"/>
      <c r="I190" s="191" t="s">
        <v>0</v>
      </c>
      <c r="J190" s="192">
        <v>600</v>
      </c>
      <c r="K190" s="186">
        <v>78948</v>
      </c>
      <c r="L190" s="186">
        <v>0</v>
      </c>
      <c r="M190" s="364">
        <f t="shared" si="11"/>
        <v>0</v>
      </c>
      <c r="N190" s="49"/>
    </row>
    <row r="191" spans="1:14" ht="99" customHeight="1" x14ac:dyDescent="0.25">
      <c r="A191" s="1"/>
      <c r="B191" s="336"/>
      <c r="C191" s="336"/>
      <c r="D191" s="336"/>
      <c r="E191" s="336"/>
      <c r="F191" s="337"/>
      <c r="G191" s="22" t="s">
        <v>468</v>
      </c>
      <c r="H191" s="20"/>
      <c r="I191" s="191" t="s">
        <v>473</v>
      </c>
      <c r="J191" s="192"/>
      <c r="K191" s="186">
        <f>SUM(K192:K192)</f>
        <v>1500000</v>
      </c>
      <c r="L191" s="186">
        <f>SUM(L192:L192)</f>
        <v>0</v>
      </c>
      <c r="M191" s="361">
        <f t="shared" si="11"/>
        <v>0</v>
      </c>
      <c r="N191" s="49"/>
    </row>
    <row r="192" spans="1:14" ht="63" x14ac:dyDescent="0.25">
      <c r="A192" s="1"/>
      <c r="B192" s="336"/>
      <c r="C192" s="336"/>
      <c r="D192" s="336"/>
      <c r="E192" s="336"/>
      <c r="F192" s="337"/>
      <c r="G192" s="22" t="s">
        <v>4</v>
      </c>
      <c r="H192" s="20"/>
      <c r="I192" s="191" t="s">
        <v>0</v>
      </c>
      <c r="J192" s="192">
        <v>600</v>
      </c>
      <c r="K192" s="186">
        <v>1500000</v>
      </c>
      <c r="L192" s="186">
        <v>0</v>
      </c>
      <c r="M192" s="361">
        <f t="shared" si="11"/>
        <v>0</v>
      </c>
      <c r="N192" s="49"/>
    </row>
    <row r="193" spans="1:14" ht="31.5" x14ac:dyDescent="0.25">
      <c r="A193" s="1"/>
      <c r="B193" s="353"/>
      <c r="C193" s="353"/>
      <c r="D193" s="353"/>
      <c r="E193" s="353"/>
      <c r="F193" s="354"/>
      <c r="G193" s="26" t="s">
        <v>507</v>
      </c>
      <c r="H193" s="20"/>
      <c r="I193" s="266" t="s">
        <v>110</v>
      </c>
      <c r="J193" s="190" t="s">
        <v>0</v>
      </c>
      <c r="K193" s="236">
        <f>SUM(K194)</f>
        <v>278142</v>
      </c>
      <c r="L193" s="236">
        <f>SUM(L194)</f>
        <v>278142</v>
      </c>
      <c r="M193" s="360">
        <f t="shared" si="11"/>
        <v>100</v>
      </c>
      <c r="N193" s="49"/>
    </row>
    <row r="194" spans="1:14" ht="50.25" customHeight="1" x14ac:dyDescent="0.25">
      <c r="A194" s="1"/>
      <c r="B194" s="353"/>
      <c r="C194" s="353"/>
      <c r="D194" s="353"/>
      <c r="E194" s="353"/>
      <c r="F194" s="354"/>
      <c r="G194" s="26" t="s">
        <v>294</v>
      </c>
      <c r="H194" s="20"/>
      <c r="I194" s="259" t="s">
        <v>111</v>
      </c>
      <c r="J194" s="190"/>
      <c r="K194" s="236">
        <f>SUM(K197+K195)</f>
        <v>278142</v>
      </c>
      <c r="L194" s="236">
        <f>SUM(L197+L195)</f>
        <v>278142</v>
      </c>
      <c r="M194" s="363">
        <f t="shared" si="11"/>
        <v>100</v>
      </c>
      <c r="N194" s="49"/>
    </row>
    <row r="195" spans="1:14" ht="63" x14ac:dyDescent="0.25">
      <c r="A195" s="1"/>
      <c r="B195" s="353"/>
      <c r="C195" s="353"/>
      <c r="D195" s="353"/>
      <c r="E195" s="353"/>
      <c r="F195" s="354"/>
      <c r="G195" s="22" t="s">
        <v>477</v>
      </c>
      <c r="H195" s="30"/>
      <c r="I195" s="193" t="s">
        <v>503</v>
      </c>
      <c r="J195" s="192"/>
      <c r="K195" s="237">
        <f>SUM(K196:K196)</f>
        <v>17072</v>
      </c>
      <c r="L195" s="237">
        <f>SUM(L196:L196)</f>
        <v>17072</v>
      </c>
      <c r="M195" s="364">
        <f t="shared" si="11"/>
        <v>100</v>
      </c>
      <c r="N195" s="49"/>
    </row>
    <row r="196" spans="1:14" ht="63" x14ac:dyDescent="0.25">
      <c r="A196" s="1"/>
      <c r="B196" s="353"/>
      <c r="C196" s="353"/>
      <c r="D196" s="353"/>
      <c r="E196" s="353"/>
      <c r="F196" s="354"/>
      <c r="G196" s="22" t="s">
        <v>4</v>
      </c>
      <c r="H196" s="30"/>
      <c r="I196" s="193"/>
      <c r="J196" s="192">
        <v>600</v>
      </c>
      <c r="K196" s="237">
        <v>17072</v>
      </c>
      <c r="L196" s="237">
        <v>17072</v>
      </c>
      <c r="M196" s="361">
        <f t="shared" si="11"/>
        <v>100</v>
      </c>
      <c r="N196" s="49"/>
    </row>
    <row r="197" spans="1:14" ht="63" x14ac:dyDescent="0.25">
      <c r="A197" s="1"/>
      <c r="B197" s="353"/>
      <c r="C197" s="353"/>
      <c r="D197" s="353"/>
      <c r="E197" s="353"/>
      <c r="F197" s="354"/>
      <c r="G197" s="22" t="s">
        <v>477</v>
      </c>
      <c r="H197" s="20"/>
      <c r="I197" s="193" t="s">
        <v>478</v>
      </c>
      <c r="J197" s="192"/>
      <c r="K197" s="237">
        <f>SUM(K198:K198)</f>
        <v>261070</v>
      </c>
      <c r="L197" s="237">
        <f>SUM(L198:L198)</f>
        <v>261070</v>
      </c>
      <c r="M197" s="364">
        <f t="shared" si="11"/>
        <v>100</v>
      </c>
      <c r="N197" s="49"/>
    </row>
    <row r="198" spans="1:14" ht="63" x14ac:dyDescent="0.25">
      <c r="A198" s="1"/>
      <c r="B198" s="353"/>
      <c r="C198" s="353"/>
      <c r="D198" s="353"/>
      <c r="E198" s="353"/>
      <c r="F198" s="354"/>
      <c r="G198" s="22" t="s">
        <v>4</v>
      </c>
      <c r="H198" s="20"/>
      <c r="I198" s="193"/>
      <c r="J198" s="192">
        <v>600</v>
      </c>
      <c r="K198" s="237">
        <v>261070</v>
      </c>
      <c r="L198" s="237">
        <v>261070</v>
      </c>
      <c r="M198" s="364">
        <f t="shared" si="11"/>
        <v>100</v>
      </c>
      <c r="N198" s="49"/>
    </row>
    <row r="199" spans="1:14" ht="63" x14ac:dyDescent="0.25">
      <c r="A199" s="1"/>
      <c r="B199" s="336"/>
      <c r="C199" s="336"/>
      <c r="D199" s="336"/>
      <c r="E199" s="336"/>
      <c r="F199" s="337"/>
      <c r="G199" s="31" t="s">
        <v>54</v>
      </c>
      <c r="H199" s="31"/>
      <c r="I199" s="302" t="s">
        <v>116</v>
      </c>
      <c r="J199" s="212" t="s">
        <v>0</v>
      </c>
      <c r="K199" s="203">
        <f t="shared" ref="K199:L202" si="12">SUM(K200)</f>
        <v>80000</v>
      </c>
      <c r="L199" s="203">
        <f t="shared" si="12"/>
        <v>70000</v>
      </c>
      <c r="M199" s="362">
        <f t="shared" si="11"/>
        <v>87.5</v>
      </c>
      <c r="N199" s="49"/>
    </row>
    <row r="200" spans="1:14" ht="94.5" x14ac:dyDescent="0.25">
      <c r="A200" s="1"/>
      <c r="B200" s="336"/>
      <c r="C200" s="336"/>
      <c r="D200" s="336"/>
      <c r="E200" s="336"/>
      <c r="F200" s="337"/>
      <c r="G200" s="114" t="s">
        <v>244</v>
      </c>
      <c r="H200" s="27"/>
      <c r="I200" s="261" t="s">
        <v>145</v>
      </c>
      <c r="J200" s="190"/>
      <c r="K200" s="188">
        <f t="shared" si="12"/>
        <v>80000</v>
      </c>
      <c r="L200" s="188">
        <f t="shared" si="12"/>
        <v>70000</v>
      </c>
      <c r="M200" s="363">
        <f t="shared" si="11"/>
        <v>87.5</v>
      </c>
      <c r="N200" s="49"/>
    </row>
    <row r="201" spans="1:14" ht="191.25" customHeight="1" x14ac:dyDescent="0.25">
      <c r="A201" s="1"/>
      <c r="B201" s="336"/>
      <c r="C201" s="336"/>
      <c r="D201" s="336"/>
      <c r="E201" s="336"/>
      <c r="F201" s="337"/>
      <c r="G201" s="114" t="s">
        <v>445</v>
      </c>
      <c r="H201" s="55"/>
      <c r="I201" s="261" t="s">
        <v>146</v>
      </c>
      <c r="J201" s="192"/>
      <c r="K201" s="188">
        <f t="shared" si="12"/>
        <v>80000</v>
      </c>
      <c r="L201" s="188">
        <f t="shared" si="12"/>
        <v>70000</v>
      </c>
      <c r="M201" s="363">
        <f t="shared" si="11"/>
        <v>87.5</v>
      </c>
      <c r="N201" s="49"/>
    </row>
    <row r="202" spans="1:14" ht="113.25" customHeight="1" x14ac:dyDescent="0.25">
      <c r="A202" s="1"/>
      <c r="B202" s="336"/>
      <c r="C202" s="336"/>
      <c r="D202" s="336"/>
      <c r="E202" s="336"/>
      <c r="F202" s="337"/>
      <c r="G202" s="116" t="s">
        <v>245</v>
      </c>
      <c r="H202" s="53"/>
      <c r="I202" s="73" t="s">
        <v>147</v>
      </c>
      <c r="J202" s="192"/>
      <c r="K202" s="186">
        <f t="shared" si="12"/>
        <v>80000</v>
      </c>
      <c r="L202" s="186">
        <f t="shared" si="12"/>
        <v>70000</v>
      </c>
      <c r="M202" s="364">
        <f t="shared" si="11"/>
        <v>87.5</v>
      </c>
      <c r="N202" s="49"/>
    </row>
    <row r="203" spans="1:14" ht="63" x14ac:dyDescent="0.25">
      <c r="A203" s="1"/>
      <c r="B203" s="336"/>
      <c r="C203" s="336"/>
      <c r="D203" s="336"/>
      <c r="E203" s="336"/>
      <c r="F203" s="337"/>
      <c r="G203" s="22" t="s">
        <v>4</v>
      </c>
      <c r="H203" s="22"/>
      <c r="I203" s="191" t="s">
        <v>0</v>
      </c>
      <c r="J203" s="192">
        <v>600</v>
      </c>
      <c r="K203" s="186">
        <v>80000</v>
      </c>
      <c r="L203" s="186">
        <v>70000</v>
      </c>
      <c r="M203" s="364">
        <f t="shared" si="11"/>
        <v>87.5</v>
      </c>
      <c r="N203" s="49"/>
    </row>
    <row r="204" spans="1:14" ht="94.5" x14ac:dyDescent="0.25">
      <c r="A204" s="1"/>
      <c r="B204" s="240"/>
      <c r="C204" s="240"/>
      <c r="D204" s="240"/>
      <c r="E204" s="240"/>
      <c r="F204" s="241"/>
      <c r="G204" s="155" t="s">
        <v>55</v>
      </c>
      <c r="H204" s="22"/>
      <c r="I204" s="157" t="s">
        <v>152</v>
      </c>
      <c r="J204" s="212" t="s">
        <v>0</v>
      </c>
      <c r="K204" s="203">
        <f>SUM(K205)</f>
        <v>60000</v>
      </c>
      <c r="L204" s="203">
        <f>SUM(L205)</f>
        <v>26000</v>
      </c>
      <c r="M204" s="362">
        <f t="shared" si="11"/>
        <v>43.333333333333336</v>
      </c>
      <c r="N204" s="49"/>
    </row>
    <row r="205" spans="1:14" ht="110.25" x14ac:dyDescent="0.25">
      <c r="A205" s="1"/>
      <c r="B205" s="341"/>
      <c r="C205" s="341"/>
      <c r="D205" s="341"/>
      <c r="E205" s="341"/>
      <c r="F205" s="342"/>
      <c r="G205" s="114" t="s">
        <v>405</v>
      </c>
      <c r="H205" s="22"/>
      <c r="I205" s="107" t="s">
        <v>408</v>
      </c>
      <c r="J205" s="190"/>
      <c r="K205" s="188">
        <f>SUM(K206+K210)</f>
        <v>60000</v>
      </c>
      <c r="L205" s="188">
        <f>SUM(L206+L210)</f>
        <v>26000</v>
      </c>
      <c r="M205" s="363">
        <f t="shared" si="11"/>
        <v>43.333333333333336</v>
      </c>
      <c r="N205" s="49"/>
    </row>
    <row r="206" spans="1:14" ht="126" x14ac:dyDescent="0.25">
      <c r="A206" s="1"/>
      <c r="B206" s="341"/>
      <c r="C206" s="341"/>
      <c r="D206" s="341"/>
      <c r="E206" s="341"/>
      <c r="F206" s="342"/>
      <c r="G206" s="114" t="s">
        <v>489</v>
      </c>
      <c r="H206" s="22"/>
      <c r="I206" s="107" t="s">
        <v>487</v>
      </c>
      <c r="J206" s="190"/>
      <c r="K206" s="188">
        <f>SUM(K207)</f>
        <v>10000</v>
      </c>
      <c r="L206" s="188">
        <f>SUM(L207)</f>
        <v>10000</v>
      </c>
      <c r="M206" s="363">
        <f t="shared" si="11"/>
        <v>100</v>
      </c>
      <c r="N206" s="49"/>
    </row>
    <row r="207" spans="1:14" ht="126" x14ac:dyDescent="0.25">
      <c r="A207" s="1"/>
      <c r="B207" s="341"/>
      <c r="C207" s="341"/>
      <c r="D207" s="341"/>
      <c r="E207" s="341"/>
      <c r="F207" s="342"/>
      <c r="G207" s="118" t="s">
        <v>486</v>
      </c>
      <c r="H207" s="24"/>
      <c r="I207" s="268" t="s">
        <v>488</v>
      </c>
      <c r="J207" s="190"/>
      <c r="K207" s="186">
        <f>SUM(K208)</f>
        <v>10000</v>
      </c>
      <c r="L207" s="186">
        <f>SUM(L208)</f>
        <v>10000</v>
      </c>
      <c r="M207" s="364">
        <f t="shared" si="11"/>
        <v>100</v>
      </c>
      <c r="N207" s="49"/>
    </row>
    <row r="208" spans="1:14" ht="63" x14ac:dyDescent="0.25">
      <c r="A208" s="1"/>
      <c r="B208" s="341"/>
      <c r="C208" s="341"/>
      <c r="D208" s="341"/>
      <c r="E208" s="341"/>
      <c r="F208" s="342"/>
      <c r="G208" s="22" t="s">
        <v>4</v>
      </c>
      <c r="H208" s="22"/>
      <c r="I208" s="269" t="s">
        <v>0</v>
      </c>
      <c r="J208" s="228">
        <v>600</v>
      </c>
      <c r="K208" s="186">
        <v>10000</v>
      </c>
      <c r="L208" s="186">
        <v>10000</v>
      </c>
      <c r="M208" s="364">
        <f t="shared" si="11"/>
        <v>100</v>
      </c>
      <c r="N208" s="49"/>
    </row>
    <row r="209" spans="1:14" ht="78.75" x14ac:dyDescent="0.25">
      <c r="A209" s="1"/>
      <c r="B209" s="206"/>
      <c r="C209" s="206"/>
      <c r="D209" s="206"/>
      <c r="E209" s="206"/>
      <c r="F209" s="207"/>
      <c r="G209" s="114" t="s">
        <v>253</v>
      </c>
      <c r="H209" s="156"/>
      <c r="I209" s="226" t="s">
        <v>237</v>
      </c>
      <c r="J209" s="192"/>
      <c r="K209" s="188">
        <f>SUM(K211)</f>
        <v>50000</v>
      </c>
      <c r="L209" s="188">
        <f>SUM(L211)</f>
        <v>16000</v>
      </c>
      <c r="M209" s="360">
        <f t="shared" si="11"/>
        <v>32</v>
      </c>
      <c r="N209" s="49"/>
    </row>
    <row r="210" spans="1:14" ht="81.75" customHeight="1" x14ac:dyDescent="0.25">
      <c r="A210" s="1"/>
      <c r="B210" s="62"/>
      <c r="C210" s="62"/>
      <c r="D210" s="62"/>
      <c r="E210" s="62"/>
      <c r="F210" s="63"/>
      <c r="G210" s="114" t="s">
        <v>385</v>
      </c>
      <c r="H210" s="27"/>
      <c r="I210" s="74" t="s">
        <v>238</v>
      </c>
      <c r="J210" s="192"/>
      <c r="K210" s="188">
        <f>SUM(K211)</f>
        <v>50000</v>
      </c>
      <c r="L210" s="188">
        <f>SUM(L211)</f>
        <v>16000</v>
      </c>
      <c r="M210" s="360">
        <f t="shared" si="11"/>
        <v>32</v>
      </c>
      <c r="N210" s="49"/>
    </row>
    <row r="211" spans="1:14" ht="94.5" x14ac:dyDescent="0.25">
      <c r="A211" s="1"/>
      <c r="B211" s="62"/>
      <c r="C211" s="62"/>
      <c r="D211" s="62"/>
      <c r="E211" s="62"/>
      <c r="F211" s="63"/>
      <c r="G211" s="118" t="s">
        <v>254</v>
      </c>
      <c r="H211" s="27"/>
      <c r="I211" s="76" t="s">
        <v>239</v>
      </c>
      <c r="J211" s="192"/>
      <c r="K211" s="186">
        <f>SUM(K212)</f>
        <v>50000</v>
      </c>
      <c r="L211" s="186">
        <f>SUM(L212)</f>
        <v>16000</v>
      </c>
      <c r="M211" s="364">
        <f t="shared" si="11"/>
        <v>32</v>
      </c>
      <c r="N211" s="49"/>
    </row>
    <row r="212" spans="1:14" ht="63" x14ac:dyDescent="0.25">
      <c r="A212" s="1"/>
      <c r="B212" s="62"/>
      <c r="C212" s="62"/>
      <c r="D212" s="62"/>
      <c r="E212" s="62"/>
      <c r="F212" s="63"/>
      <c r="G212" s="22" t="s">
        <v>4</v>
      </c>
      <c r="H212" s="22"/>
      <c r="I212" s="219" t="s">
        <v>0</v>
      </c>
      <c r="J212" s="192">
        <v>600</v>
      </c>
      <c r="K212" s="186">
        <v>50000</v>
      </c>
      <c r="L212" s="186">
        <v>16000</v>
      </c>
      <c r="M212" s="361">
        <f t="shared" si="11"/>
        <v>32</v>
      </c>
      <c r="N212" s="49"/>
    </row>
    <row r="213" spans="1:14" ht="15.75" x14ac:dyDescent="0.25">
      <c r="A213" s="1"/>
      <c r="B213" s="62"/>
      <c r="C213" s="62"/>
      <c r="D213" s="62"/>
      <c r="E213" s="62"/>
      <c r="F213" s="63"/>
      <c r="G213" s="31" t="s">
        <v>8</v>
      </c>
      <c r="H213" s="22"/>
      <c r="I213" s="307" t="s">
        <v>216</v>
      </c>
      <c r="J213" s="212" t="s">
        <v>0</v>
      </c>
      <c r="K213" s="203">
        <f>SUM(K214)</f>
        <v>3550000</v>
      </c>
      <c r="L213" s="203">
        <f>SUM(L214)</f>
        <v>1740252</v>
      </c>
      <c r="M213" s="362">
        <f t="shared" si="11"/>
        <v>49.02118309859155</v>
      </c>
      <c r="N213" s="49"/>
    </row>
    <row r="214" spans="1:14" ht="16.5" x14ac:dyDescent="0.25">
      <c r="A214" s="1"/>
      <c r="B214" s="62"/>
      <c r="C214" s="62"/>
      <c r="D214" s="62"/>
      <c r="E214" s="62"/>
      <c r="F214" s="63"/>
      <c r="G214" s="118" t="s">
        <v>7</v>
      </c>
      <c r="H214" s="31"/>
      <c r="I214" s="309" t="s">
        <v>220</v>
      </c>
      <c r="J214" s="190"/>
      <c r="K214" s="186">
        <f>SUM(K215:K216)</f>
        <v>3550000</v>
      </c>
      <c r="L214" s="186">
        <f>SUM(L215:L216)</f>
        <v>1740252</v>
      </c>
      <c r="M214" s="368">
        <f t="shared" si="11"/>
        <v>49.02118309859155</v>
      </c>
      <c r="N214" s="49"/>
    </row>
    <row r="215" spans="1:14" ht="126" x14ac:dyDescent="0.25">
      <c r="A215" s="1"/>
      <c r="B215" s="62"/>
      <c r="C215" s="62"/>
      <c r="D215" s="62"/>
      <c r="E215" s="62"/>
      <c r="F215" s="63"/>
      <c r="G215" s="22" t="s">
        <v>3</v>
      </c>
      <c r="H215" s="20"/>
      <c r="I215" s="219" t="s">
        <v>0</v>
      </c>
      <c r="J215" s="192">
        <v>100</v>
      </c>
      <c r="K215" s="186">
        <v>3411000</v>
      </c>
      <c r="L215" s="186">
        <v>1700143</v>
      </c>
      <c r="M215" s="361">
        <f t="shared" si="11"/>
        <v>49.842949281735564</v>
      </c>
      <c r="N215" s="49"/>
    </row>
    <row r="216" spans="1:14" ht="47.25" x14ac:dyDescent="0.25">
      <c r="A216" s="1"/>
      <c r="B216" s="62"/>
      <c r="C216" s="62"/>
      <c r="D216" s="62"/>
      <c r="E216" s="62"/>
      <c r="F216" s="63"/>
      <c r="G216" s="22" t="s">
        <v>2</v>
      </c>
      <c r="H216" s="22"/>
      <c r="I216" s="219" t="s">
        <v>0</v>
      </c>
      <c r="J216" s="192">
        <v>200</v>
      </c>
      <c r="K216" s="186">
        <v>139000</v>
      </c>
      <c r="L216" s="186">
        <v>40109</v>
      </c>
      <c r="M216" s="364">
        <f t="shared" si="11"/>
        <v>28.855395683453239</v>
      </c>
      <c r="N216" s="49"/>
    </row>
    <row r="217" spans="1:14" ht="110.25" x14ac:dyDescent="0.25">
      <c r="A217" s="1"/>
      <c r="B217" s="62"/>
      <c r="C217" s="62"/>
      <c r="D217" s="62"/>
      <c r="E217" s="62"/>
      <c r="F217" s="63"/>
      <c r="G217" s="79" t="s">
        <v>230</v>
      </c>
      <c r="H217" s="31">
        <v>858</v>
      </c>
      <c r="I217" s="310"/>
      <c r="J217" s="192"/>
      <c r="K217" s="203">
        <f>SUM(K238+K261+K278+K283+K228+K218+K233)</f>
        <v>128644216</v>
      </c>
      <c r="L217" s="203">
        <f>SUM(L238+L261+L278+L283+L228+L218+L233)</f>
        <v>12419377</v>
      </c>
      <c r="M217" s="362">
        <f t="shared" si="11"/>
        <v>9.6540500507228408</v>
      </c>
      <c r="N217" s="49"/>
    </row>
    <row r="218" spans="1:14" ht="78.75" x14ac:dyDescent="0.25">
      <c r="A218" s="1"/>
      <c r="B218" s="62"/>
      <c r="C218" s="62"/>
      <c r="D218" s="62"/>
      <c r="E218" s="62"/>
      <c r="F218" s="63"/>
      <c r="G218" s="31" t="s">
        <v>346</v>
      </c>
      <c r="H218" s="31"/>
      <c r="I218" s="310" t="s">
        <v>86</v>
      </c>
      <c r="J218" s="212" t="s">
        <v>0</v>
      </c>
      <c r="K218" s="203">
        <f>SUM(K219:K219)</f>
        <v>74596122</v>
      </c>
      <c r="L218" s="203">
        <f>SUM(L219:L219)</f>
        <v>2571189</v>
      </c>
      <c r="M218" s="362">
        <f t="shared" si="11"/>
        <v>3.4468132271004652</v>
      </c>
      <c r="N218" s="49"/>
    </row>
    <row r="219" spans="1:14" ht="48" customHeight="1" x14ac:dyDescent="0.25">
      <c r="A219" s="1"/>
      <c r="B219" s="197"/>
      <c r="C219" s="197"/>
      <c r="D219" s="197"/>
      <c r="E219" s="197"/>
      <c r="F219" s="198"/>
      <c r="G219" s="26" t="s">
        <v>386</v>
      </c>
      <c r="H219" s="31"/>
      <c r="I219" s="201" t="s">
        <v>387</v>
      </c>
      <c r="J219" s="192"/>
      <c r="K219" s="188">
        <f>SUM(K223+K220)</f>
        <v>74596122</v>
      </c>
      <c r="L219" s="188">
        <f>SUM(L223+L220)</f>
        <v>2571189</v>
      </c>
      <c r="M219" s="363">
        <f t="shared" si="11"/>
        <v>3.4468132271004652</v>
      </c>
      <c r="N219" s="49"/>
    </row>
    <row r="220" spans="1:14" ht="110.25" x14ac:dyDescent="0.25">
      <c r="A220" s="1"/>
      <c r="B220" s="336"/>
      <c r="C220" s="336"/>
      <c r="D220" s="336"/>
      <c r="E220" s="336"/>
      <c r="F220" s="337"/>
      <c r="G220" s="26" t="s">
        <v>474</v>
      </c>
      <c r="H220" s="31"/>
      <c r="I220" s="201" t="s">
        <v>475</v>
      </c>
      <c r="J220" s="192"/>
      <c r="K220" s="188">
        <f>SUM(K221:K221)</f>
        <v>1500000</v>
      </c>
      <c r="L220" s="188">
        <f>SUM(L221:L221)</f>
        <v>306942</v>
      </c>
      <c r="M220" s="363">
        <f t="shared" si="11"/>
        <v>20.462800000000001</v>
      </c>
      <c r="N220" s="49"/>
    </row>
    <row r="221" spans="1:14" ht="63" x14ac:dyDescent="0.25">
      <c r="A221" s="1"/>
      <c r="B221" s="336"/>
      <c r="C221" s="336"/>
      <c r="D221" s="336"/>
      <c r="E221" s="336"/>
      <c r="F221" s="337"/>
      <c r="G221" s="22" t="s">
        <v>411</v>
      </c>
      <c r="H221" s="31"/>
      <c r="I221" s="193" t="s">
        <v>476</v>
      </c>
      <c r="J221" s="192"/>
      <c r="K221" s="186">
        <f>SUM(K222:K222)</f>
        <v>1500000</v>
      </c>
      <c r="L221" s="186">
        <f>SUM(L222:L222)</f>
        <v>306942</v>
      </c>
      <c r="M221" s="364">
        <f t="shared" si="11"/>
        <v>20.462800000000001</v>
      </c>
      <c r="N221" s="49"/>
    </row>
    <row r="222" spans="1:14" ht="63" x14ac:dyDescent="0.25">
      <c r="A222" s="1"/>
      <c r="B222" s="336"/>
      <c r="C222" s="336"/>
      <c r="D222" s="336"/>
      <c r="E222" s="336"/>
      <c r="F222" s="337"/>
      <c r="G222" s="127" t="s">
        <v>81</v>
      </c>
      <c r="H222" s="31"/>
      <c r="I222" s="202" t="s">
        <v>0</v>
      </c>
      <c r="J222" s="195">
        <v>400</v>
      </c>
      <c r="K222" s="186">
        <v>1500000</v>
      </c>
      <c r="L222" s="186">
        <v>306942</v>
      </c>
      <c r="M222" s="364">
        <f t="shared" si="11"/>
        <v>20.462800000000001</v>
      </c>
      <c r="N222" s="49"/>
    </row>
    <row r="223" spans="1:14" ht="47.25" x14ac:dyDescent="0.25">
      <c r="A223" s="1"/>
      <c r="B223" s="245"/>
      <c r="C223" s="245"/>
      <c r="D223" s="245"/>
      <c r="E223" s="245"/>
      <c r="F223" s="246"/>
      <c r="G223" s="26" t="s">
        <v>422</v>
      </c>
      <c r="H223" s="31"/>
      <c r="I223" s="201" t="s">
        <v>420</v>
      </c>
      <c r="J223" s="192"/>
      <c r="K223" s="188">
        <f>SUM(K224+K226)</f>
        <v>73096122</v>
      </c>
      <c r="L223" s="188">
        <f>SUM(L224+L226)</f>
        <v>2264247</v>
      </c>
      <c r="M223" s="363">
        <f t="shared" si="11"/>
        <v>3.0976294474281412</v>
      </c>
      <c r="N223" s="49"/>
    </row>
    <row r="224" spans="1:14" ht="63" x14ac:dyDescent="0.25">
      <c r="A224" s="1"/>
      <c r="B224" s="245"/>
      <c r="C224" s="245"/>
      <c r="D224" s="245"/>
      <c r="E224" s="245"/>
      <c r="F224" s="246"/>
      <c r="G224" s="22" t="s">
        <v>411</v>
      </c>
      <c r="H224" s="31"/>
      <c r="I224" s="193" t="s">
        <v>421</v>
      </c>
      <c r="J224" s="192"/>
      <c r="K224" s="186">
        <f>SUM(K225:K225)</f>
        <v>5708830</v>
      </c>
      <c r="L224" s="186">
        <f>SUM(L225:L225)</f>
        <v>0</v>
      </c>
      <c r="M224" s="364">
        <f t="shared" si="11"/>
        <v>0</v>
      </c>
      <c r="N224" s="49"/>
    </row>
    <row r="225" spans="1:14" ht="63" x14ac:dyDescent="0.25">
      <c r="A225" s="1"/>
      <c r="B225" s="197"/>
      <c r="C225" s="197"/>
      <c r="D225" s="197"/>
      <c r="E225" s="197"/>
      <c r="F225" s="198"/>
      <c r="G225" s="127" t="s">
        <v>81</v>
      </c>
      <c r="H225" s="31"/>
      <c r="I225" s="202" t="s">
        <v>0</v>
      </c>
      <c r="J225" s="195">
        <v>400</v>
      </c>
      <c r="K225" s="186">
        <v>5708830</v>
      </c>
      <c r="L225" s="186">
        <v>0</v>
      </c>
      <c r="M225" s="364">
        <f t="shared" si="11"/>
        <v>0</v>
      </c>
      <c r="N225" s="49"/>
    </row>
    <row r="226" spans="1:14" ht="63" x14ac:dyDescent="0.25">
      <c r="A226" s="1"/>
      <c r="B226" s="293"/>
      <c r="C226" s="293"/>
      <c r="D226" s="293"/>
      <c r="E226" s="293"/>
      <c r="F226" s="294"/>
      <c r="G226" s="235" t="s">
        <v>431</v>
      </c>
      <c r="H226" s="54"/>
      <c r="I226" s="297" t="s">
        <v>432</v>
      </c>
      <c r="J226" s="298"/>
      <c r="K226" s="186">
        <f>SUM(K227:K227)</f>
        <v>67387292</v>
      </c>
      <c r="L226" s="186">
        <f>SUM(L227:L227)</f>
        <v>2264247</v>
      </c>
      <c r="M226" s="364">
        <f t="shared" si="11"/>
        <v>3.360050437996529</v>
      </c>
      <c r="N226" s="49"/>
    </row>
    <row r="227" spans="1:14" ht="63" x14ac:dyDescent="0.25">
      <c r="A227" s="1"/>
      <c r="B227" s="293"/>
      <c r="C227" s="293"/>
      <c r="D227" s="293"/>
      <c r="E227" s="293"/>
      <c r="F227" s="294"/>
      <c r="G227" s="181" t="s">
        <v>81</v>
      </c>
      <c r="H227" s="31"/>
      <c r="I227" s="299" t="s">
        <v>0</v>
      </c>
      <c r="J227" s="300">
        <v>400</v>
      </c>
      <c r="K227" s="186">
        <v>67387292</v>
      </c>
      <c r="L227" s="186">
        <v>2264247</v>
      </c>
      <c r="M227" s="364">
        <f t="shared" si="11"/>
        <v>3.360050437996529</v>
      </c>
      <c r="N227" s="49"/>
    </row>
    <row r="228" spans="1:14" ht="63" x14ac:dyDescent="0.25">
      <c r="A228" s="1"/>
      <c r="B228" s="231"/>
      <c r="C228" s="231"/>
      <c r="D228" s="231"/>
      <c r="E228" s="231"/>
      <c r="F228" s="232"/>
      <c r="G228" s="33" t="s">
        <v>240</v>
      </c>
      <c r="H228" s="31"/>
      <c r="I228" s="211" t="s">
        <v>241</v>
      </c>
      <c r="J228" s="212" t="s">
        <v>0</v>
      </c>
      <c r="K228" s="203">
        <f t="shared" ref="K228:L228" si="13">SUM(K229)</f>
        <v>50000</v>
      </c>
      <c r="L228" s="203">
        <f t="shared" si="13"/>
        <v>49997</v>
      </c>
      <c r="M228" s="362">
        <f t="shared" si="11"/>
        <v>99.994</v>
      </c>
      <c r="N228" s="49"/>
    </row>
    <row r="229" spans="1:14" ht="67.5" customHeight="1" x14ac:dyDescent="0.25">
      <c r="A229" s="1"/>
      <c r="B229" s="87"/>
      <c r="C229" s="87"/>
      <c r="D229" s="87"/>
      <c r="E229" s="87"/>
      <c r="F229" s="88"/>
      <c r="G229" s="133" t="s">
        <v>286</v>
      </c>
      <c r="H229" s="31"/>
      <c r="I229" s="316" t="s">
        <v>242</v>
      </c>
      <c r="J229" s="317" t="s">
        <v>0</v>
      </c>
      <c r="K229" s="188">
        <f>SUM(K230)</f>
        <v>50000</v>
      </c>
      <c r="L229" s="188">
        <f>SUM(L230)</f>
        <v>49997</v>
      </c>
      <c r="M229" s="363">
        <f t="shared" si="11"/>
        <v>99.994</v>
      </c>
      <c r="N229" s="49"/>
    </row>
    <row r="230" spans="1:14" ht="47.25" x14ac:dyDescent="0.25">
      <c r="A230" s="1"/>
      <c r="B230" s="87"/>
      <c r="C230" s="87"/>
      <c r="D230" s="87"/>
      <c r="E230" s="87"/>
      <c r="F230" s="88"/>
      <c r="G230" s="133" t="s">
        <v>443</v>
      </c>
      <c r="H230" s="31"/>
      <c r="I230" s="318" t="s">
        <v>442</v>
      </c>
      <c r="J230" s="319"/>
      <c r="K230" s="210">
        <f t="shared" ref="K230:L231" si="14">SUM(K231)</f>
        <v>50000</v>
      </c>
      <c r="L230" s="210">
        <f t="shared" si="14"/>
        <v>49997</v>
      </c>
      <c r="M230" s="363">
        <f t="shared" si="11"/>
        <v>99.994</v>
      </c>
      <c r="N230" s="49"/>
    </row>
    <row r="231" spans="1:14" ht="47.25" x14ac:dyDescent="0.25">
      <c r="A231" s="1"/>
      <c r="B231" s="87"/>
      <c r="C231" s="87"/>
      <c r="D231" s="87"/>
      <c r="E231" s="87"/>
      <c r="F231" s="88"/>
      <c r="G231" s="134" t="s">
        <v>287</v>
      </c>
      <c r="H231" s="31"/>
      <c r="I231" s="320" t="s">
        <v>441</v>
      </c>
      <c r="J231" s="321" t="s">
        <v>0</v>
      </c>
      <c r="K231" s="196">
        <f t="shared" si="14"/>
        <v>50000</v>
      </c>
      <c r="L231" s="196">
        <f t="shared" si="14"/>
        <v>49997</v>
      </c>
      <c r="M231" s="364">
        <f t="shared" si="11"/>
        <v>99.994</v>
      </c>
      <c r="N231" s="49"/>
    </row>
    <row r="232" spans="1:14" ht="47.25" x14ac:dyDescent="0.25">
      <c r="A232" s="1"/>
      <c r="B232" s="129"/>
      <c r="C232" s="129"/>
      <c r="D232" s="129"/>
      <c r="E232" s="129"/>
      <c r="F232" s="130"/>
      <c r="G232" s="135" t="s">
        <v>2</v>
      </c>
      <c r="H232" s="31"/>
      <c r="I232" s="320" t="s">
        <v>0</v>
      </c>
      <c r="J232" s="321">
        <v>200</v>
      </c>
      <c r="K232" s="196">
        <v>50000</v>
      </c>
      <c r="L232" s="196">
        <v>49997</v>
      </c>
      <c r="M232" s="364">
        <f t="shared" si="11"/>
        <v>99.994</v>
      </c>
      <c r="N232" s="49"/>
    </row>
    <row r="233" spans="1:14" ht="78.75" x14ac:dyDescent="0.25">
      <c r="A233" s="1"/>
      <c r="B233" s="343"/>
      <c r="C233" s="343"/>
      <c r="D233" s="343"/>
      <c r="E233" s="343"/>
      <c r="F233" s="344"/>
      <c r="G233" s="117" t="s">
        <v>62</v>
      </c>
      <c r="H233" s="108"/>
      <c r="I233" s="212" t="s">
        <v>163</v>
      </c>
      <c r="J233" s="186"/>
      <c r="K233" s="281">
        <f t="shared" ref="K233:L233" si="15">SUM(K234)</f>
        <v>15000000</v>
      </c>
      <c r="L233" s="281">
        <f t="shared" si="15"/>
        <v>0</v>
      </c>
      <c r="M233" s="362">
        <f t="shared" ref="M233:M305" si="16">L233/K233%</f>
        <v>0</v>
      </c>
      <c r="N233" s="49"/>
    </row>
    <row r="234" spans="1:14" ht="63" customHeight="1" x14ac:dyDescent="0.25">
      <c r="A234" s="1"/>
      <c r="B234" s="343"/>
      <c r="C234" s="343"/>
      <c r="D234" s="343"/>
      <c r="E234" s="343"/>
      <c r="F234" s="344"/>
      <c r="G234" s="114" t="s">
        <v>261</v>
      </c>
      <c r="H234" s="51"/>
      <c r="I234" s="261" t="s">
        <v>164</v>
      </c>
      <c r="J234" s="190" t="s">
        <v>0</v>
      </c>
      <c r="K234" s="188">
        <f t="shared" ref="K234:L236" si="17">SUM(K235)</f>
        <v>15000000</v>
      </c>
      <c r="L234" s="188">
        <f t="shared" si="17"/>
        <v>0</v>
      </c>
      <c r="M234" s="363">
        <f t="shared" si="16"/>
        <v>0</v>
      </c>
      <c r="N234" s="49"/>
    </row>
    <row r="235" spans="1:14" ht="31.5" x14ac:dyDescent="0.25">
      <c r="A235" s="1"/>
      <c r="B235" s="343"/>
      <c r="C235" s="343"/>
      <c r="D235" s="343"/>
      <c r="E235" s="343"/>
      <c r="F235" s="344"/>
      <c r="G235" s="26" t="s">
        <v>490</v>
      </c>
      <c r="H235" s="22"/>
      <c r="I235" s="193" t="s">
        <v>491</v>
      </c>
      <c r="J235" s="192"/>
      <c r="K235" s="188">
        <f t="shared" si="17"/>
        <v>15000000</v>
      </c>
      <c r="L235" s="188">
        <f t="shared" si="17"/>
        <v>0</v>
      </c>
      <c r="M235" s="363">
        <f t="shared" si="16"/>
        <v>0</v>
      </c>
      <c r="N235" s="49"/>
    </row>
    <row r="236" spans="1:14" ht="63" customHeight="1" x14ac:dyDescent="0.25">
      <c r="A236" s="1"/>
      <c r="B236" s="343"/>
      <c r="C236" s="343"/>
      <c r="D236" s="343"/>
      <c r="E236" s="343"/>
      <c r="F236" s="344"/>
      <c r="G236" s="22" t="s">
        <v>504</v>
      </c>
      <c r="H236" s="22"/>
      <c r="I236" s="193" t="s">
        <v>505</v>
      </c>
      <c r="J236" s="192"/>
      <c r="K236" s="186">
        <f t="shared" si="17"/>
        <v>15000000</v>
      </c>
      <c r="L236" s="186">
        <f t="shared" si="17"/>
        <v>0</v>
      </c>
      <c r="M236" s="364">
        <f t="shared" si="16"/>
        <v>0</v>
      </c>
      <c r="N236" s="49"/>
    </row>
    <row r="237" spans="1:14" ht="63" x14ac:dyDescent="0.25">
      <c r="A237" s="1"/>
      <c r="B237" s="343"/>
      <c r="C237" s="343"/>
      <c r="D237" s="343"/>
      <c r="E237" s="343"/>
      <c r="F237" s="344"/>
      <c r="G237" s="22" t="s">
        <v>81</v>
      </c>
      <c r="H237" s="22"/>
      <c r="I237" s="193" t="s">
        <v>0</v>
      </c>
      <c r="J237" s="192">
        <v>400</v>
      </c>
      <c r="K237" s="239">
        <v>15000000</v>
      </c>
      <c r="L237" s="239">
        <v>0</v>
      </c>
      <c r="M237" s="368">
        <f t="shared" si="16"/>
        <v>0</v>
      </c>
      <c r="N237" s="49"/>
    </row>
    <row r="238" spans="1:14" ht="78.75" x14ac:dyDescent="0.25">
      <c r="A238" s="1"/>
      <c r="B238" s="87"/>
      <c r="C238" s="87"/>
      <c r="D238" s="87"/>
      <c r="E238" s="87"/>
      <c r="F238" s="88"/>
      <c r="G238" s="117" t="s">
        <v>63</v>
      </c>
      <c r="H238" s="31"/>
      <c r="I238" s="76" t="s">
        <v>167</v>
      </c>
      <c r="J238" s="212"/>
      <c r="K238" s="203">
        <f>SUM(K239+K248+K257)</f>
        <v>10179200</v>
      </c>
      <c r="L238" s="203">
        <f>SUM(L239+L248+L257)</f>
        <v>1120013</v>
      </c>
      <c r="M238" s="372">
        <f t="shared" si="16"/>
        <v>11.002957010374097</v>
      </c>
      <c r="N238" s="49"/>
    </row>
    <row r="239" spans="1:14" ht="78.75" x14ac:dyDescent="0.25">
      <c r="A239" s="1"/>
      <c r="B239" s="62"/>
      <c r="C239" s="62"/>
      <c r="D239" s="62"/>
      <c r="E239" s="62"/>
      <c r="F239" s="63"/>
      <c r="G239" s="247" t="s">
        <v>423</v>
      </c>
      <c r="H239" s="33"/>
      <c r="I239" s="288" t="s">
        <v>168</v>
      </c>
      <c r="J239" s="254"/>
      <c r="K239" s="210">
        <f>SUM(K240)</f>
        <v>4339200</v>
      </c>
      <c r="L239" s="210">
        <f>SUM(L240)</f>
        <v>272423</v>
      </c>
      <c r="M239" s="363">
        <f t="shared" si="16"/>
        <v>6.2781849188790559</v>
      </c>
      <c r="N239" s="49"/>
    </row>
    <row r="240" spans="1:14" ht="78.75" x14ac:dyDescent="0.25">
      <c r="A240" s="1"/>
      <c r="B240" s="62"/>
      <c r="C240" s="62"/>
      <c r="D240" s="62"/>
      <c r="E240" s="62"/>
      <c r="F240" s="63"/>
      <c r="G240" s="247" t="s">
        <v>169</v>
      </c>
      <c r="H240" s="27"/>
      <c r="I240" s="288" t="s">
        <v>170</v>
      </c>
      <c r="J240" s="254"/>
      <c r="K240" s="210">
        <f>SUM(K241+K246+K244)</f>
        <v>4339200</v>
      </c>
      <c r="L240" s="210">
        <f>SUM(L241+L246+L244)</f>
        <v>272423</v>
      </c>
      <c r="M240" s="363">
        <f t="shared" si="16"/>
        <v>6.2781849188790559</v>
      </c>
      <c r="N240" s="49"/>
    </row>
    <row r="241" spans="1:14" ht="63" x14ac:dyDescent="0.25">
      <c r="A241" s="1"/>
      <c r="B241" s="62"/>
      <c r="C241" s="62"/>
      <c r="D241" s="62"/>
      <c r="E241" s="62"/>
      <c r="F241" s="63"/>
      <c r="G241" s="244" t="s">
        <v>171</v>
      </c>
      <c r="H241" s="55"/>
      <c r="I241" s="289" t="s">
        <v>172</v>
      </c>
      <c r="J241" s="195"/>
      <c r="K241" s="196">
        <f>SUM(K242+K243)</f>
        <v>260000</v>
      </c>
      <c r="L241" s="196">
        <f>SUM(L242+L243)</f>
        <v>37067</v>
      </c>
      <c r="M241" s="364">
        <f t="shared" si="16"/>
        <v>14.256538461538462</v>
      </c>
      <c r="N241" s="49"/>
    </row>
    <row r="242" spans="1:14" ht="47.25" x14ac:dyDescent="0.25">
      <c r="A242" s="1"/>
      <c r="B242" s="277"/>
      <c r="C242" s="277"/>
      <c r="D242" s="277"/>
      <c r="E242" s="277"/>
      <c r="F242" s="278"/>
      <c r="G242" s="181" t="s">
        <v>2</v>
      </c>
      <c r="H242" s="255"/>
      <c r="I242" s="194" t="s">
        <v>0</v>
      </c>
      <c r="J242" s="195">
        <v>200</v>
      </c>
      <c r="K242" s="186">
        <v>150000</v>
      </c>
      <c r="L242" s="186">
        <v>37067</v>
      </c>
      <c r="M242" s="364">
        <f t="shared" si="16"/>
        <v>24.711333333333332</v>
      </c>
      <c r="N242" s="49"/>
    </row>
    <row r="243" spans="1:14" ht="63" x14ac:dyDescent="0.25">
      <c r="A243" s="1"/>
      <c r="B243" s="336"/>
      <c r="C243" s="336"/>
      <c r="D243" s="336"/>
      <c r="E243" s="336"/>
      <c r="F243" s="337"/>
      <c r="G243" s="22" t="s">
        <v>81</v>
      </c>
      <c r="H243" s="54"/>
      <c r="I243" s="193" t="s">
        <v>0</v>
      </c>
      <c r="J243" s="192">
        <v>400</v>
      </c>
      <c r="K243" s="186">
        <v>110000</v>
      </c>
      <c r="L243" s="186">
        <v>0</v>
      </c>
      <c r="M243" s="364">
        <f t="shared" si="16"/>
        <v>0</v>
      </c>
      <c r="N243" s="49"/>
    </row>
    <row r="244" spans="1:14" ht="47.25" x14ac:dyDescent="0.25">
      <c r="A244" s="1"/>
      <c r="B244" s="295"/>
      <c r="C244" s="295"/>
      <c r="D244" s="295"/>
      <c r="E244" s="295"/>
      <c r="F244" s="296"/>
      <c r="G244" s="22" t="s">
        <v>300</v>
      </c>
      <c r="H244" s="54"/>
      <c r="I244" s="193" t="s">
        <v>444</v>
      </c>
      <c r="J244" s="290"/>
      <c r="K244" s="186">
        <f>SUM(K245)</f>
        <v>460000</v>
      </c>
      <c r="L244" s="186">
        <f>SUM(L245)</f>
        <v>235356</v>
      </c>
      <c r="M244" s="364">
        <f t="shared" si="16"/>
        <v>51.16434782608696</v>
      </c>
      <c r="N244" s="49"/>
    </row>
    <row r="245" spans="1:14" ht="63" x14ac:dyDescent="0.25">
      <c r="A245" s="1"/>
      <c r="B245" s="295"/>
      <c r="C245" s="295"/>
      <c r="D245" s="295"/>
      <c r="E245" s="295"/>
      <c r="F245" s="296"/>
      <c r="G245" s="22" t="s">
        <v>81</v>
      </c>
      <c r="H245" s="54"/>
      <c r="I245" s="193" t="s">
        <v>0</v>
      </c>
      <c r="J245" s="192">
        <v>400</v>
      </c>
      <c r="K245" s="196">
        <v>460000</v>
      </c>
      <c r="L245" s="196">
        <v>235356</v>
      </c>
      <c r="M245" s="365">
        <f t="shared" si="16"/>
        <v>51.16434782608696</v>
      </c>
      <c r="N245" s="49"/>
    </row>
    <row r="246" spans="1:14" ht="47.25" x14ac:dyDescent="0.25">
      <c r="A246" s="1"/>
      <c r="B246" s="163"/>
      <c r="C246" s="163"/>
      <c r="D246" s="163"/>
      <c r="E246" s="163"/>
      <c r="F246" s="164"/>
      <c r="G246" s="22" t="s">
        <v>300</v>
      </c>
      <c r="H246" s="22"/>
      <c r="I246" s="234" t="s">
        <v>350</v>
      </c>
      <c r="J246" s="290"/>
      <c r="K246" s="186">
        <f>SUM(K247)</f>
        <v>3619200</v>
      </c>
      <c r="L246" s="186">
        <f>SUM(L247)</f>
        <v>0</v>
      </c>
      <c r="M246" s="364">
        <f t="shared" si="16"/>
        <v>0</v>
      </c>
      <c r="N246" s="49"/>
    </row>
    <row r="247" spans="1:14" ht="63" x14ac:dyDescent="0.25">
      <c r="A247" s="1"/>
      <c r="B247" s="179"/>
      <c r="C247" s="179"/>
      <c r="D247" s="179"/>
      <c r="E247" s="179"/>
      <c r="F247" s="180"/>
      <c r="G247" s="22" t="s">
        <v>81</v>
      </c>
      <c r="H247" s="22"/>
      <c r="I247" s="193" t="s">
        <v>0</v>
      </c>
      <c r="J247" s="192">
        <v>400</v>
      </c>
      <c r="K247" s="186">
        <v>3619200</v>
      </c>
      <c r="L247" s="186">
        <v>0</v>
      </c>
      <c r="M247" s="364">
        <f t="shared" si="16"/>
        <v>0</v>
      </c>
      <c r="N247" s="49"/>
    </row>
    <row r="248" spans="1:14" ht="81" customHeight="1" x14ac:dyDescent="0.25">
      <c r="A248" s="1"/>
      <c r="B248" s="179"/>
      <c r="C248" s="179"/>
      <c r="D248" s="179"/>
      <c r="E248" s="179"/>
      <c r="F248" s="180"/>
      <c r="G248" s="247" t="s">
        <v>255</v>
      </c>
      <c r="H248" s="22"/>
      <c r="I248" s="249" t="s">
        <v>173</v>
      </c>
      <c r="J248" s="250"/>
      <c r="K248" s="251">
        <f>SUM(K253+K249)</f>
        <v>3770000</v>
      </c>
      <c r="L248" s="251">
        <f>SUM(L253+L249)</f>
        <v>19388</v>
      </c>
      <c r="M248" s="363">
        <f t="shared" si="16"/>
        <v>0.51427055702917768</v>
      </c>
      <c r="N248" s="49"/>
    </row>
    <row r="249" spans="1:14" ht="47.25" x14ac:dyDescent="0.25">
      <c r="A249" s="1"/>
      <c r="B249" s="62"/>
      <c r="C249" s="62"/>
      <c r="D249" s="62"/>
      <c r="E249" s="62"/>
      <c r="F249" s="63"/>
      <c r="G249" s="248" t="s">
        <v>394</v>
      </c>
      <c r="H249" s="255"/>
      <c r="I249" s="252" t="s">
        <v>396</v>
      </c>
      <c r="J249" s="250"/>
      <c r="K249" s="196">
        <f>SUM(K250)</f>
        <v>800000</v>
      </c>
      <c r="L249" s="196">
        <f>SUM(L250)</f>
        <v>15379</v>
      </c>
      <c r="M249" s="363">
        <f t="shared" si="16"/>
        <v>1.9223749999999999</v>
      </c>
      <c r="N249" s="49"/>
    </row>
    <row r="250" spans="1:14" ht="63" x14ac:dyDescent="0.25">
      <c r="A250" s="1"/>
      <c r="B250" s="101"/>
      <c r="C250" s="101"/>
      <c r="D250" s="101"/>
      <c r="E250" s="101"/>
      <c r="F250" s="102"/>
      <c r="G250" s="244" t="s">
        <v>395</v>
      </c>
      <c r="H250" s="255"/>
      <c r="I250" s="253" t="s">
        <v>397</v>
      </c>
      <c r="J250" s="254"/>
      <c r="K250" s="196">
        <f>SUM(K251+K252)</f>
        <v>800000</v>
      </c>
      <c r="L250" s="196">
        <f>SUM(L251+L252)</f>
        <v>15379</v>
      </c>
      <c r="M250" s="361">
        <f t="shared" si="16"/>
        <v>1.9223749999999999</v>
      </c>
      <c r="N250" s="49"/>
    </row>
    <row r="251" spans="1:14" ht="47.25" x14ac:dyDescent="0.25">
      <c r="A251" s="1"/>
      <c r="B251" s="101"/>
      <c r="C251" s="101"/>
      <c r="D251" s="101"/>
      <c r="E251" s="101"/>
      <c r="F251" s="102"/>
      <c r="G251" s="181" t="s">
        <v>2</v>
      </c>
      <c r="H251" s="255"/>
      <c r="I251" s="194" t="s">
        <v>0</v>
      </c>
      <c r="J251" s="195">
        <v>200</v>
      </c>
      <c r="K251" s="196">
        <v>100000</v>
      </c>
      <c r="L251" s="196">
        <v>15379</v>
      </c>
      <c r="M251" s="361">
        <f t="shared" si="16"/>
        <v>15.379</v>
      </c>
      <c r="N251" s="49"/>
    </row>
    <row r="252" spans="1:14" ht="63" x14ac:dyDescent="0.25">
      <c r="A252" s="1"/>
      <c r="B252" s="174"/>
      <c r="C252" s="174"/>
      <c r="D252" s="174"/>
      <c r="E252" s="174"/>
      <c r="F252" s="175"/>
      <c r="G252" s="127" t="s">
        <v>81</v>
      </c>
      <c r="H252" s="31"/>
      <c r="I252" s="194"/>
      <c r="J252" s="195">
        <v>400</v>
      </c>
      <c r="K252" s="196">
        <v>700000</v>
      </c>
      <c r="L252" s="196">
        <v>0</v>
      </c>
      <c r="M252" s="361">
        <f t="shared" si="16"/>
        <v>0</v>
      </c>
      <c r="N252" s="49"/>
    </row>
    <row r="253" spans="1:14" ht="110.25" x14ac:dyDescent="0.25">
      <c r="A253" s="1"/>
      <c r="B253" s="62"/>
      <c r="C253" s="62"/>
      <c r="D253" s="62"/>
      <c r="E253" s="62"/>
      <c r="F253" s="63"/>
      <c r="G253" s="247" t="s">
        <v>263</v>
      </c>
      <c r="H253" s="26"/>
      <c r="I253" s="288" t="s">
        <v>264</v>
      </c>
      <c r="J253" s="254"/>
      <c r="K253" s="210">
        <f>SUM(K254)</f>
        <v>2970000</v>
      </c>
      <c r="L253" s="210">
        <f>SUM(L254)</f>
        <v>4009</v>
      </c>
      <c r="M253" s="360">
        <f t="shared" si="16"/>
        <v>0.13498316498316498</v>
      </c>
      <c r="N253" s="49"/>
    </row>
    <row r="254" spans="1:14" ht="110.25" x14ac:dyDescent="0.25">
      <c r="A254" s="1"/>
      <c r="B254" s="62"/>
      <c r="C254" s="62"/>
      <c r="D254" s="62"/>
      <c r="E254" s="62"/>
      <c r="F254" s="63"/>
      <c r="G254" s="244" t="s">
        <v>174</v>
      </c>
      <c r="H254" s="54"/>
      <c r="I254" s="253" t="s">
        <v>265</v>
      </c>
      <c r="J254" s="254"/>
      <c r="K254" s="196">
        <f>SUM(K255+K256)</f>
        <v>2970000</v>
      </c>
      <c r="L254" s="196">
        <f>SUM(L255+L256)</f>
        <v>4009</v>
      </c>
      <c r="M254" s="361">
        <f t="shared" si="16"/>
        <v>0.13498316498316498</v>
      </c>
      <c r="N254" s="49"/>
    </row>
    <row r="255" spans="1:14" ht="47.25" x14ac:dyDescent="0.25">
      <c r="A255" s="1"/>
      <c r="B255" s="339"/>
      <c r="C255" s="339"/>
      <c r="D255" s="339"/>
      <c r="E255" s="339"/>
      <c r="F255" s="340"/>
      <c r="G255" s="181" t="s">
        <v>2</v>
      </c>
      <c r="H255" s="255"/>
      <c r="I255" s="194" t="s">
        <v>0</v>
      </c>
      <c r="J255" s="195">
        <v>200</v>
      </c>
      <c r="K255" s="196">
        <v>2500000</v>
      </c>
      <c r="L255" s="196">
        <v>4009</v>
      </c>
      <c r="M255" s="361">
        <f t="shared" si="16"/>
        <v>0.16036</v>
      </c>
      <c r="N255" s="49"/>
    </row>
    <row r="256" spans="1:14" ht="63" x14ac:dyDescent="0.25">
      <c r="A256" s="1"/>
      <c r="B256" s="242"/>
      <c r="C256" s="242"/>
      <c r="D256" s="242"/>
      <c r="E256" s="242"/>
      <c r="F256" s="243"/>
      <c r="G256" s="127" t="s">
        <v>81</v>
      </c>
      <c r="H256" s="31"/>
      <c r="I256" s="194"/>
      <c r="J256" s="195">
        <v>400</v>
      </c>
      <c r="K256" s="196">
        <v>470000</v>
      </c>
      <c r="L256" s="196">
        <v>0</v>
      </c>
      <c r="M256" s="361">
        <f t="shared" si="16"/>
        <v>0</v>
      </c>
      <c r="N256" s="49"/>
    </row>
    <row r="257" spans="1:14" ht="63" x14ac:dyDescent="0.25">
      <c r="A257" s="1"/>
      <c r="B257" s="284"/>
      <c r="C257" s="284"/>
      <c r="D257" s="284"/>
      <c r="E257" s="284"/>
      <c r="F257" s="285"/>
      <c r="G257" s="287" t="s">
        <v>424</v>
      </c>
      <c r="H257" s="31"/>
      <c r="I257" s="280" t="s">
        <v>281</v>
      </c>
      <c r="J257" s="254"/>
      <c r="K257" s="210">
        <f>SUM(K259)</f>
        <v>2070000</v>
      </c>
      <c r="L257" s="210">
        <f>SUM(L259)</f>
        <v>828202</v>
      </c>
      <c r="M257" s="360">
        <f t="shared" si="16"/>
        <v>40.009758454106283</v>
      </c>
      <c r="N257" s="49"/>
    </row>
    <row r="258" spans="1:14" ht="78.75" x14ac:dyDescent="0.25">
      <c r="A258" s="1"/>
      <c r="B258" s="125"/>
      <c r="C258" s="125"/>
      <c r="D258" s="125"/>
      <c r="E258" s="125"/>
      <c r="F258" s="126"/>
      <c r="G258" s="287" t="s">
        <v>508</v>
      </c>
      <c r="H258" s="31"/>
      <c r="I258" s="280" t="s">
        <v>425</v>
      </c>
      <c r="J258" s="254"/>
      <c r="K258" s="210">
        <f t="shared" ref="K258:L258" si="18">SUM(K259)</f>
        <v>2070000</v>
      </c>
      <c r="L258" s="210">
        <f t="shared" si="18"/>
        <v>828202</v>
      </c>
      <c r="M258" s="363">
        <f t="shared" si="16"/>
        <v>40.009758454106283</v>
      </c>
      <c r="N258" s="49"/>
    </row>
    <row r="259" spans="1:14" ht="78.75" x14ac:dyDescent="0.25">
      <c r="A259" s="1"/>
      <c r="B259" s="62"/>
      <c r="C259" s="62"/>
      <c r="D259" s="62"/>
      <c r="E259" s="62"/>
      <c r="F259" s="63"/>
      <c r="G259" s="127" t="s">
        <v>280</v>
      </c>
      <c r="H259" s="22"/>
      <c r="I259" s="202" t="s">
        <v>282</v>
      </c>
      <c r="J259" s="195"/>
      <c r="K259" s="279">
        <f>SUM(K260:K260)</f>
        <v>2070000</v>
      </c>
      <c r="L259" s="279">
        <f>SUM(L260:L260)</f>
        <v>828202</v>
      </c>
      <c r="M259" s="364">
        <f t="shared" si="16"/>
        <v>40.009758454106283</v>
      </c>
      <c r="N259" s="49"/>
    </row>
    <row r="260" spans="1:14" ht="15.75" x14ac:dyDescent="0.25">
      <c r="A260" s="1"/>
      <c r="B260" s="123"/>
      <c r="C260" s="123"/>
      <c r="D260" s="123"/>
      <c r="E260" s="123"/>
      <c r="F260" s="124"/>
      <c r="G260" s="181" t="s">
        <v>1</v>
      </c>
      <c r="H260" s="22"/>
      <c r="I260" s="202"/>
      <c r="J260" s="195">
        <v>800</v>
      </c>
      <c r="K260" s="196">
        <v>2070000</v>
      </c>
      <c r="L260" s="196">
        <v>828202</v>
      </c>
      <c r="M260" s="364">
        <f t="shared" si="16"/>
        <v>40.009758454106283</v>
      </c>
      <c r="N260" s="49"/>
    </row>
    <row r="261" spans="1:14" ht="78.75" x14ac:dyDescent="0.25">
      <c r="A261" s="1"/>
      <c r="B261" s="123"/>
      <c r="C261" s="123"/>
      <c r="D261" s="123"/>
      <c r="E261" s="123"/>
      <c r="F261" s="124"/>
      <c r="G261" s="31" t="s">
        <v>67</v>
      </c>
      <c r="H261" s="22"/>
      <c r="I261" s="307" t="s">
        <v>183</v>
      </c>
      <c r="J261" s="212" t="s">
        <v>0</v>
      </c>
      <c r="K261" s="203">
        <f>SUM(K262+K272)</f>
        <v>24611894</v>
      </c>
      <c r="L261" s="203">
        <f>SUM(L262+L272)</f>
        <v>6424358</v>
      </c>
      <c r="M261" s="362">
        <f t="shared" si="16"/>
        <v>26.102655894747475</v>
      </c>
      <c r="N261" s="49"/>
    </row>
    <row r="262" spans="1:14" ht="94.5" x14ac:dyDescent="0.25">
      <c r="A262" s="1"/>
      <c r="B262" s="62"/>
      <c r="C262" s="62"/>
      <c r="D262" s="62"/>
      <c r="E262" s="62"/>
      <c r="F262" s="63"/>
      <c r="G262" s="26" t="s">
        <v>256</v>
      </c>
      <c r="H262" s="31"/>
      <c r="I262" s="226" t="s">
        <v>184</v>
      </c>
      <c r="J262" s="190" t="s">
        <v>0</v>
      </c>
      <c r="K262" s="187">
        <f>SUM(K263)</f>
        <v>15632894</v>
      </c>
      <c r="L262" s="187">
        <f>SUM(L263)</f>
        <v>2204209</v>
      </c>
      <c r="M262" s="363">
        <f t="shared" si="16"/>
        <v>14.099814148295255</v>
      </c>
      <c r="N262" s="49"/>
    </row>
    <row r="263" spans="1:14" ht="126" x14ac:dyDescent="0.25">
      <c r="A263" s="1"/>
      <c r="B263" s="62"/>
      <c r="C263" s="62"/>
      <c r="D263" s="62"/>
      <c r="E263" s="62"/>
      <c r="F263" s="63"/>
      <c r="G263" s="115" t="s">
        <v>185</v>
      </c>
      <c r="H263" s="26"/>
      <c r="I263" s="74" t="s">
        <v>186</v>
      </c>
      <c r="J263" s="224"/>
      <c r="K263" s="188">
        <f>SUM(K266+K268+K264+K270)</f>
        <v>15632894</v>
      </c>
      <c r="L263" s="188">
        <f>SUM(L266+L268+L264+L270)</f>
        <v>2204209</v>
      </c>
      <c r="M263" s="363">
        <f t="shared" si="16"/>
        <v>14.099814148295255</v>
      </c>
      <c r="N263" s="49"/>
    </row>
    <row r="264" spans="1:14" ht="31.5" x14ac:dyDescent="0.25">
      <c r="A264" s="1"/>
      <c r="B264" s="62"/>
      <c r="C264" s="62"/>
      <c r="D264" s="62"/>
      <c r="E264" s="62"/>
      <c r="F264" s="63"/>
      <c r="G264" s="25" t="s">
        <v>351</v>
      </c>
      <c r="H264" s="44"/>
      <c r="I264" s="165" t="s">
        <v>352</v>
      </c>
      <c r="J264" s="224"/>
      <c r="K264" s="186">
        <f>SUM(K265)</f>
        <v>3277310</v>
      </c>
      <c r="L264" s="186">
        <f>SUM(L265)</f>
        <v>83374</v>
      </c>
      <c r="M264" s="364">
        <f t="shared" si="16"/>
        <v>2.5439766149677632</v>
      </c>
      <c r="N264" s="49"/>
    </row>
    <row r="265" spans="1:14" ht="47.25" x14ac:dyDescent="0.25">
      <c r="A265" s="1"/>
      <c r="B265" s="179"/>
      <c r="C265" s="179"/>
      <c r="D265" s="179"/>
      <c r="E265" s="179"/>
      <c r="F265" s="180"/>
      <c r="G265" s="181" t="s">
        <v>2</v>
      </c>
      <c r="H265" s="44"/>
      <c r="I265" s="194" t="s">
        <v>0</v>
      </c>
      <c r="J265" s="195">
        <v>200</v>
      </c>
      <c r="K265" s="186">
        <v>3277310</v>
      </c>
      <c r="L265" s="186">
        <v>83374</v>
      </c>
      <c r="M265" s="364">
        <f t="shared" si="16"/>
        <v>2.5439766149677632</v>
      </c>
      <c r="N265" s="49"/>
    </row>
    <row r="266" spans="1:14" ht="47.25" x14ac:dyDescent="0.25">
      <c r="A266" s="1"/>
      <c r="B266" s="179"/>
      <c r="C266" s="179"/>
      <c r="D266" s="179"/>
      <c r="E266" s="179"/>
      <c r="F266" s="180"/>
      <c r="G266" s="118" t="s">
        <v>84</v>
      </c>
      <c r="H266" s="44"/>
      <c r="I266" s="309" t="s">
        <v>187</v>
      </c>
      <c r="J266" s="192"/>
      <c r="K266" s="186">
        <f>SUM(K267)</f>
        <v>4721922</v>
      </c>
      <c r="L266" s="186">
        <f>SUM(L267)</f>
        <v>2010926</v>
      </c>
      <c r="M266" s="364">
        <f t="shared" si="16"/>
        <v>42.587022826721828</v>
      </c>
      <c r="N266" s="49"/>
    </row>
    <row r="267" spans="1:14" ht="15.75" x14ac:dyDescent="0.25">
      <c r="A267" s="1"/>
      <c r="B267" s="62"/>
      <c r="C267" s="62"/>
      <c r="D267" s="62"/>
      <c r="E267" s="62"/>
      <c r="F267" s="63"/>
      <c r="G267" s="22" t="s">
        <v>6</v>
      </c>
      <c r="H267" s="20"/>
      <c r="I267" s="219" t="s">
        <v>0</v>
      </c>
      <c r="J267" s="192">
        <v>500</v>
      </c>
      <c r="K267" s="196">
        <v>4721922</v>
      </c>
      <c r="L267" s="196">
        <v>2010926</v>
      </c>
      <c r="M267" s="364">
        <f t="shared" si="16"/>
        <v>42.587022826721828</v>
      </c>
      <c r="N267" s="49"/>
    </row>
    <row r="268" spans="1:14" ht="63" x14ac:dyDescent="0.25">
      <c r="A268" s="1"/>
      <c r="B268" s="62"/>
      <c r="C268" s="62"/>
      <c r="D268" s="62"/>
      <c r="E268" s="62"/>
      <c r="F268" s="63"/>
      <c r="G268" s="127" t="s">
        <v>307</v>
      </c>
      <c r="H268" s="22"/>
      <c r="I268" s="322" t="s">
        <v>340</v>
      </c>
      <c r="J268" s="195"/>
      <c r="K268" s="186">
        <f>SUM(K269:K269)</f>
        <v>705000</v>
      </c>
      <c r="L268" s="186">
        <f>SUM(L269:L269)</f>
        <v>109909</v>
      </c>
      <c r="M268" s="364">
        <f t="shared" si="16"/>
        <v>15.589929078014185</v>
      </c>
      <c r="N268" s="49"/>
    </row>
    <row r="269" spans="1:14" ht="47.25" x14ac:dyDescent="0.25">
      <c r="A269" s="1"/>
      <c r="B269" s="163"/>
      <c r="C269" s="163"/>
      <c r="D269" s="163"/>
      <c r="E269" s="163"/>
      <c r="F269" s="164"/>
      <c r="G269" s="22" t="s">
        <v>2</v>
      </c>
      <c r="H269" s="22"/>
      <c r="I269" s="219" t="s">
        <v>0</v>
      </c>
      <c r="J269" s="192">
        <v>200</v>
      </c>
      <c r="K269" s="186">
        <v>705000</v>
      </c>
      <c r="L269" s="186">
        <v>109909</v>
      </c>
      <c r="M269" s="364">
        <f t="shared" si="16"/>
        <v>15.589929078014185</v>
      </c>
      <c r="N269" s="49"/>
    </row>
    <row r="270" spans="1:14" ht="111" customHeight="1" x14ac:dyDescent="0.25">
      <c r="A270" s="1"/>
      <c r="B270" s="163"/>
      <c r="C270" s="163"/>
      <c r="D270" s="163"/>
      <c r="E270" s="163"/>
      <c r="F270" s="164"/>
      <c r="G270" s="181" t="s">
        <v>359</v>
      </c>
      <c r="H270" s="22"/>
      <c r="I270" s="194" t="s">
        <v>360</v>
      </c>
      <c r="J270" s="195"/>
      <c r="K270" s="186">
        <f>SUM(K271:K271)</f>
        <v>6928662</v>
      </c>
      <c r="L270" s="186">
        <f>SUM(L271:L271)</f>
        <v>0</v>
      </c>
      <c r="M270" s="364">
        <f t="shared" si="16"/>
        <v>0</v>
      </c>
      <c r="N270" s="49"/>
    </row>
    <row r="271" spans="1:14" ht="47.25" x14ac:dyDescent="0.25">
      <c r="A271" s="1"/>
      <c r="B271" s="184"/>
      <c r="C271" s="184"/>
      <c r="D271" s="184"/>
      <c r="E271" s="184"/>
      <c r="F271" s="185"/>
      <c r="G271" s="181" t="s">
        <v>2</v>
      </c>
      <c r="H271" s="22"/>
      <c r="I271" s="194" t="s">
        <v>0</v>
      </c>
      <c r="J271" s="195">
        <v>200</v>
      </c>
      <c r="K271" s="186">
        <v>6928662</v>
      </c>
      <c r="L271" s="186">
        <v>0</v>
      </c>
      <c r="M271" s="364">
        <f t="shared" si="16"/>
        <v>0</v>
      </c>
      <c r="N271" s="49"/>
    </row>
    <row r="272" spans="1:14" ht="95.25" customHeight="1" x14ac:dyDescent="0.25">
      <c r="A272" s="1"/>
      <c r="B272" s="184"/>
      <c r="C272" s="184"/>
      <c r="D272" s="184"/>
      <c r="E272" s="184"/>
      <c r="F272" s="185"/>
      <c r="G272" s="136" t="s">
        <v>249</v>
      </c>
      <c r="H272" s="22"/>
      <c r="I272" s="288" t="s">
        <v>188</v>
      </c>
      <c r="J272" s="254" t="s">
        <v>0</v>
      </c>
      <c r="K272" s="210">
        <f>SUM(K273)</f>
        <v>8979000</v>
      </c>
      <c r="L272" s="210">
        <f>SUM(L273)</f>
        <v>4220149</v>
      </c>
      <c r="M272" s="363">
        <f t="shared" si="16"/>
        <v>47.000211604855778</v>
      </c>
      <c r="N272" s="49"/>
    </row>
    <row r="273" spans="1:14" ht="78.75" x14ac:dyDescent="0.25">
      <c r="A273" s="1"/>
      <c r="B273" s="139"/>
      <c r="C273" s="139"/>
      <c r="D273" s="139"/>
      <c r="E273" s="139"/>
      <c r="F273" s="140"/>
      <c r="G273" s="136" t="s">
        <v>189</v>
      </c>
      <c r="H273" s="27"/>
      <c r="I273" s="288" t="s">
        <v>288</v>
      </c>
      <c r="J273" s="254"/>
      <c r="K273" s="210">
        <f>SUM(K276+K274)</f>
        <v>8979000</v>
      </c>
      <c r="L273" s="210">
        <f>SUM(L276+L274)</f>
        <v>4220149</v>
      </c>
      <c r="M273" s="363">
        <f t="shared" si="16"/>
        <v>47.000211604855778</v>
      </c>
      <c r="N273" s="49"/>
    </row>
    <row r="274" spans="1:14" ht="126" x14ac:dyDescent="0.25">
      <c r="A274" s="1"/>
      <c r="B274" s="139"/>
      <c r="C274" s="139"/>
      <c r="D274" s="139"/>
      <c r="E274" s="139"/>
      <c r="F274" s="140"/>
      <c r="G274" s="137" t="s">
        <v>310</v>
      </c>
      <c r="H274" s="27"/>
      <c r="I274" s="323" t="s">
        <v>309</v>
      </c>
      <c r="J274" s="195" t="s">
        <v>0</v>
      </c>
      <c r="K274" s="196">
        <f>SUM(K275)</f>
        <v>8200000</v>
      </c>
      <c r="L274" s="196">
        <f>SUM(L275)</f>
        <v>3441149</v>
      </c>
      <c r="M274" s="364">
        <f t="shared" si="16"/>
        <v>41.965231707317074</v>
      </c>
      <c r="N274" s="49"/>
    </row>
    <row r="275" spans="1:14" ht="15.75" x14ac:dyDescent="0.25">
      <c r="A275" s="1"/>
      <c r="B275" s="139"/>
      <c r="C275" s="139"/>
      <c r="D275" s="139"/>
      <c r="E275" s="139"/>
      <c r="F275" s="140"/>
      <c r="G275" s="127" t="s">
        <v>1</v>
      </c>
      <c r="H275" s="20"/>
      <c r="I275" s="322" t="s">
        <v>0</v>
      </c>
      <c r="J275" s="195">
        <v>800</v>
      </c>
      <c r="K275" s="196">
        <v>8200000</v>
      </c>
      <c r="L275" s="196">
        <v>3441149</v>
      </c>
      <c r="M275" s="364">
        <f t="shared" si="16"/>
        <v>41.965231707317074</v>
      </c>
      <c r="N275" s="49"/>
    </row>
    <row r="276" spans="1:14" ht="94.5" x14ac:dyDescent="0.25">
      <c r="A276" s="1"/>
      <c r="B276" s="139"/>
      <c r="C276" s="139"/>
      <c r="D276" s="139"/>
      <c r="E276" s="139"/>
      <c r="F276" s="140"/>
      <c r="G276" s="127" t="s">
        <v>42</v>
      </c>
      <c r="H276" s="22"/>
      <c r="I276" s="323" t="s">
        <v>349</v>
      </c>
      <c r="J276" s="195" t="s">
        <v>0</v>
      </c>
      <c r="K276" s="196">
        <f>SUM(K277)</f>
        <v>779000</v>
      </c>
      <c r="L276" s="196">
        <f>SUM(L277)</f>
        <v>779000</v>
      </c>
      <c r="M276" s="364">
        <f t="shared" si="16"/>
        <v>100</v>
      </c>
      <c r="N276" s="49"/>
    </row>
    <row r="277" spans="1:14" ht="15.75" x14ac:dyDescent="0.25">
      <c r="A277" s="1"/>
      <c r="B277" s="143"/>
      <c r="C277" s="143"/>
      <c r="D277" s="143"/>
      <c r="E277" s="143"/>
      <c r="F277" s="144"/>
      <c r="G277" s="127" t="s">
        <v>1</v>
      </c>
      <c r="H277" s="22"/>
      <c r="I277" s="322" t="s">
        <v>0</v>
      </c>
      <c r="J277" s="195">
        <v>800</v>
      </c>
      <c r="K277" s="186">
        <v>779000</v>
      </c>
      <c r="L277" s="186">
        <v>779000</v>
      </c>
      <c r="M277" s="364">
        <f t="shared" si="16"/>
        <v>100</v>
      </c>
      <c r="N277" s="49"/>
    </row>
    <row r="278" spans="1:14" ht="63" x14ac:dyDescent="0.25">
      <c r="A278" s="1"/>
      <c r="B278" s="143"/>
      <c r="C278" s="143"/>
      <c r="D278" s="143"/>
      <c r="E278" s="143"/>
      <c r="F278" s="144"/>
      <c r="G278" s="31" t="s">
        <v>347</v>
      </c>
      <c r="H278" s="22"/>
      <c r="I278" s="324" t="s">
        <v>197</v>
      </c>
      <c r="J278" s="212" t="s">
        <v>0</v>
      </c>
      <c r="K278" s="203">
        <f t="shared" ref="K278:L281" si="19">SUM(K279)</f>
        <v>55000</v>
      </c>
      <c r="L278" s="203">
        <f t="shared" si="19"/>
        <v>55000</v>
      </c>
      <c r="M278" s="362">
        <f t="shared" si="16"/>
        <v>100</v>
      </c>
      <c r="N278" s="49"/>
    </row>
    <row r="279" spans="1:14" ht="65.25" customHeight="1" x14ac:dyDescent="0.25">
      <c r="A279" s="1"/>
      <c r="B279" s="62"/>
      <c r="C279" s="62"/>
      <c r="D279" s="62"/>
      <c r="E279" s="62"/>
      <c r="F279" s="63"/>
      <c r="G279" s="128" t="s">
        <v>257</v>
      </c>
      <c r="H279" s="31"/>
      <c r="I279" s="325" t="s">
        <v>198</v>
      </c>
      <c r="J279" s="212"/>
      <c r="K279" s="188">
        <f t="shared" si="19"/>
        <v>55000</v>
      </c>
      <c r="L279" s="188">
        <f t="shared" si="19"/>
        <v>55000</v>
      </c>
      <c r="M279" s="363">
        <f t="shared" si="16"/>
        <v>100</v>
      </c>
      <c r="N279" s="49"/>
    </row>
    <row r="280" spans="1:14" ht="63" x14ac:dyDescent="0.25">
      <c r="A280" s="1"/>
      <c r="B280" s="62"/>
      <c r="C280" s="62"/>
      <c r="D280" s="62"/>
      <c r="E280" s="62"/>
      <c r="F280" s="63"/>
      <c r="G280" s="128" t="s">
        <v>200</v>
      </c>
      <c r="H280" s="159"/>
      <c r="I280" s="325" t="s">
        <v>199</v>
      </c>
      <c r="J280" s="326"/>
      <c r="K280" s="188">
        <f t="shared" si="19"/>
        <v>55000</v>
      </c>
      <c r="L280" s="188">
        <f t="shared" si="19"/>
        <v>55000</v>
      </c>
      <c r="M280" s="363">
        <f t="shared" si="16"/>
        <v>100</v>
      </c>
      <c r="N280" s="49"/>
    </row>
    <row r="281" spans="1:14" ht="63" x14ac:dyDescent="0.25">
      <c r="A281" s="1"/>
      <c r="B281" s="62"/>
      <c r="C281" s="62"/>
      <c r="D281" s="62"/>
      <c r="E281" s="62"/>
      <c r="F281" s="63"/>
      <c r="G281" s="119" t="s">
        <v>202</v>
      </c>
      <c r="H281" s="159"/>
      <c r="I281" s="333" t="s">
        <v>201</v>
      </c>
      <c r="J281" s="190" t="s">
        <v>0</v>
      </c>
      <c r="K281" s="186">
        <f t="shared" si="19"/>
        <v>55000</v>
      </c>
      <c r="L281" s="186">
        <f t="shared" si="19"/>
        <v>55000</v>
      </c>
      <c r="M281" s="364">
        <f t="shared" si="16"/>
        <v>100</v>
      </c>
      <c r="N281" s="49"/>
    </row>
    <row r="282" spans="1:14" ht="47.25" x14ac:dyDescent="0.25">
      <c r="A282" s="1"/>
      <c r="B282" s="62"/>
      <c r="C282" s="62"/>
      <c r="D282" s="62"/>
      <c r="E282" s="62"/>
      <c r="F282" s="63"/>
      <c r="G282" s="22" t="s">
        <v>2</v>
      </c>
      <c r="H282" s="160"/>
      <c r="I282" s="219" t="s">
        <v>0</v>
      </c>
      <c r="J282" s="192">
        <v>200</v>
      </c>
      <c r="K282" s="186">
        <v>55000</v>
      </c>
      <c r="L282" s="186">
        <v>55000</v>
      </c>
      <c r="M282" s="364">
        <f t="shared" si="16"/>
        <v>100</v>
      </c>
      <c r="N282" s="49"/>
    </row>
    <row r="283" spans="1:14" ht="15.75" x14ac:dyDescent="0.25">
      <c r="A283" s="1"/>
      <c r="B283" s="62"/>
      <c r="C283" s="62"/>
      <c r="D283" s="62"/>
      <c r="E283" s="62"/>
      <c r="F283" s="63"/>
      <c r="G283" s="31" t="s">
        <v>8</v>
      </c>
      <c r="H283" s="22"/>
      <c r="I283" s="307" t="s">
        <v>216</v>
      </c>
      <c r="J283" s="212" t="s">
        <v>0</v>
      </c>
      <c r="K283" s="203">
        <f>SUM(K284)</f>
        <v>4152000</v>
      </c>
      <c r="L283" s="203">
        <f>SUM(L284)</f>
        <v>2198820</v>
      </c>
      <c r="M283" s="362">
        <f t="shared" si="16"/>
        <v>52.95809248554913</v>
      </c>
      <c r="N283" s="49"/>
    </row>
    <row r="284" spans="1:14" ht="15.75" x14ac:dyDescent="0.25">
      <c r="A284" s="1"/>
      <c r="B284" s="62"/>
      <c r="C284" s="62"/>
      <c r="D284" s="62"/>
      <c r="E284" s="62"/>
      <c r="F284" s="63"/>
      <c r="G284" s="118" t="s">
        <v>7</v>
      </c>
      <c r="H284" s="31"/>
      <c r="I284" s="309" t="s">
        <v>220</v>
      </c>
      <c r="J284" s="190"/>
      <c r="K284" s="186">
        <f>SUM(K285:K287)</f>
        <v>4152000</v>
      </c>
      <c r="L284" s="186">
        <f>SUM(L285:L287)</f>
        <v>2198820</v>
      </c>
      <c r="M284" s="364">
        <f t="shared" si="16"/>
        <v>52.95809248554913</v>
      </c>
      <c r="N284" s="49"/>
    </row>
    <row r="285" spans="1:14" ht="126" x14ac:dyDescent="0.25">
      <c r="A285" s="1"/>
      <c r="B285" s="62"/>
      <c r="C285" s="62"/>
      <c r="D285" s="62"/>
      <c r="E285" s="62"/>
      <c r="F285" s="63"/>
      <c r="G285" s="21" t="s">
        <v>3</v>
      </c>
      <c r="H285" s="20"/>
      <c r="I285" s="219" t="s">
        <v>0</v>
      </c>
      <c r="J285" s="192">
        <v>100</v>
      </c>
      <c r="K285" s="186">
        <v>3862076</v>
      </c>
      <c r="L285" s="186">
        <v>2049597</v>
      </c>
      <c r="M285" s="364">
        <f t="shared" si="16"/>
        <v>53.069825658531833</v>
      </c>
      <c r="N285" s="49"/>
    </row>
    <row r="286" spans="1:14" ht="47.25" x14ac:dyDescent="0.25">
      <c r="A286" s="1"/>
      <c r="B286" s="62"/>
      <c r="C286" s="62"/>
      <c r="D286" s="62"/>
      <c r="E286" s="62"/>
      <c r="F286" s="63"/>
      <c r="G286" s="22" t="s">
        <v>2</v>
      </c>
      <c r="H286" s="21"/>
      <c r="I286" s="219" t="s">
        <v>0</v>
      </c>
      <c r="J286" s="192">
        <v>200</v>
      </c>
      <c r="K286" s="186">
        <v>285924</v>
      </c>
      <c r="L286" s="186">
        <v>149223</v>
      </c>
      <c r="M286" s="364">
        <f t="shared" si="16"/>
        <v>52.189742728837039</v>
      </c>
      <c r="N286" s="49"/>
    </row>
    <row r="287" spans="1:14" ht="15.75" x14ac:dyDescent="0.25">
      <c r="A287" s="1"/>
      <c r="B287" s="62"/>
      <c r="C287" s="62"/>
      <c r="D287" s="62"/>
      <c r="E287" s="62"/>
      <c r="F287" s="63"/>
      <c r="G287" s="22" t="s">
        <v>1</v>
      </c>
      <c r="H287" s="22"/>
      <c r="I287" s="219" t="s">
        <v>0</v>
      </c>
      <c r="J287" s="192">
        <v>800</v>
      </c>
      <c r="K287" s="186">
        <v>4000</v>
      </c>
      <c r="L287" s="186">
        <v>0</v>
      </c>
      <c r="M287" s="364">
        <f t="shared" si="16"/>
        <v>0</v>
      </c>
      <c r="N287" s="49"/>
    </row>
    <row r="288" spans="1:14" ht="94.5" x14ac:dyDescent="0.25">
      <c r="A288" s="1"/>
      <c r="B288" s="62"/>
      <c r="C288" s="62"/>
      <c r="D288" s="62"/>
      <c r="E288" s="62"/>
      <c r="F288" s="63"/>
      <c r="G288" s="79" t="s">
        <v>231</v>
      </c>
      <c r="H288" s="31">
        <v>868</v>
      </c>
      <c r="I288" s="219"/>
      <c r="J288" s="192"/>
      <c r="K288" s="203">
        <f>SUM(K300+K308+K289)</f>
        <v>7723000</v>
      </c>
      <c r="L288" s="203">
        <f>SUM(L300+L308+L289)</f>
        <v>3627837</v>
      </c>
      <c r="M288" s="362">
        <f t="shared" si="16"/>
        <v>46.974452932798137</v>
      </c>
      <c r="N288" s="49"/>
    </row>
    <row r="289" spans="1:14" ht="94.5" x14ac:dyDescent="0.25">
      <c r="A289" s="1"/>
      <c r="B289" s="62"/>
      <c r="C289" s="62"/>
      <c r="D289" s="62"/>
      <c r="E289" s="62"/>
      <c r="F289" s="63"/>
      <c r="G289" s="31" t="s">
        <v>388</v>
      </c>
      <c r="H289" s="31"/>
      <c r="I289" s="211" t="s">
        <v>364</v>
      </c>
      <c r="J289" s="212"/>
      <c r="K289" s="203">
        <f>SUM(K290)</f>
        <v>460000</v>
      </c>
      <c r="L289" s="203">
        <f>SUM(L290)</f>
        <v>0</v>
      </c>
      <c r="M289" s="362">
        <f t="shared" si="16"/>
        <v>0</v>
      </c>
      <c r="N289" s="49"/>
    </row>
    <row r="290" spans="1:14" ht="78.75" x14ac:dyDescent="0.25">
      <c r="A290" s="1"/>
      <c r="B290" s="206"/>
      <c r="C290" s="206"/>
      <c r="D290" s="206"/>
      <c r="E290" s="206"/>
      <c r="F290" s="207"/>
      <c r="G290" s="26" t="s">
        <v>362</v>
      </c>
      <c r="H290" s="31"/>
      <c r="I290" s="201" t="s">
        <v>365</v>
      </c>
      <c r="J290" s="190"/>
      <c r="K290" s="188">
        <f>SUM(K291)</f>
        <v>460000</v>
      </c>
      <c r="L290" s="188">
        <f>SUM(L291)</f>
        <v>0</v>
      </c>
      <c r="M290" s="363">
        <f t="shared" si="16"/>
        <v>0</v>
      </c>
      <c r="N290" s="49"/>
    </row>
    <row r="291" spans="1:14" ht="94.5" x14ac:dyDescent="0.25">
      <c r="A291" s="1"/>
      <c r="B291" s="206"/>
      <c r="C291" s="206"/>
      <c r="D291" s="206"/>
      <c r="E291" s="206"/>
      <c r="F291" s="207"/>
      <c r="G291" s="26" t="s">
        <v>363</v>
      </c>
      <c r="H291" s="31"/>
      <c r="I291" s="201" t="s">
        <v>366</v>
      </c>
      <c r="J291" s="190"/>
      <c r="K291" s="188">
        <f>SUM(K292+K294+K297)</f>
        <v>460000</v>
      </c>
      <c r="L291" s="188">
        <f>SUM(L292+L294+L297)</f>
        <v>0</v>
      </c>
      <c r="M291" s="363">
        <f t="shared" si="16"/>
        <v>0</v>
      </c>
      <c r="N291" s="49"/>
    </row>
    <row r="292" spans="1:14" ht="94.5" x14ac:dyDescent="0.25">
      <c r="A292" s="1"/>
      <c r="B292" s="206"/>
      <c r="C292" s="206"/>
      <c r="D292" s="206"/>
      <c r="E292" s="206"/>
      <c r="F292" s="207"/>
      <c r="G292" s="22" t="s">
        <v>389</v>
      </c>
      <c r="H292" s="31"/>
      <c r="I292" s="193" t="s">
        <v>390</v>
      </c>
      <c r="J292" s="192"/>
      <c r="K292" s="186">
        <f>SUM(K293)</f>
        <v>120000</v>
      </c>
      <c r="L292" s="186">
        <f>SUM(L293)</f>
        <v>0</v>
      </c>
      <c r="M292" s="364">
        <f t="shared" si="16"/>
        <v>0</v>
      </c>
      <c r="N292" s="49"/>
    </row>
    <row r="293" spans="1:14" ht="47.25" x14ac:dyDescent="0.25">
      <c r="A293" s="1"/>
      <c r="B293" s="206"/>
      <c r="C293" s="206"/>
      <c r="D293" s="206"/>
      <c r="E293" s="206"/>
      <c r="F293" s="207"/>
      <c r="G293" s="22" t="s">
        <v>2</v>
      </c>
      <c r="H293" s="31"/>
      <c r="I293" s="193"/>
      <c r="J293" s="192">
        <v>200</v>
      </c>
      <c r="K293" s="186">
        <v>120000</v>
      </c>
      <c r="L293" s="186">
        <v>0</v>
      </c>
      <c r="M293" s="364">
        <f t="shared" si="16"/>
        <v>0</v>
      </c>
      <c r="N293" s="49"/>
    </row>
    <row r="294" spans="1:14" ht="63" x14ac:dyDescent="0.25">
      <c r="A294" s="1"/>
      <c r="B294" s="206"/>
      <c r="C294" s="206"/>
      <c r="D294" s="206"/>
      <c r="E294" s="206"/>
      <c r="F294" s="207"/>
      <c r="G294" s="26" t="s">
        <v>383</v>
      </c>
      <c r="H294" s="31"/>
      <c r="I294" s="201" t="s">
        <v>382</v>
      </c>
      <c r="J294" s="190"/>
      <c r="K294" s="188">
        <f>SUM(K295)</f>
        <v>240000</v>
      </c>
      <c r="L294" s="188">
        <f>SUM(L295)</f>
        <v>0</v>
      </c>
      <c r="M294" s="363">
        <f t="shared" si="16"/>
        <v>0</v>
      </c>
      <c r="N294" s="49"/>
    </row>
    <row r="295" spans="1:14" ht="78.75" x14ac:dyDescent="0.25">
      <c r="A295" s="1"/>
      <c r="B295" s="229"/>
      <c r="C295" s="229"/>
      <c r="D295" s="229"/>
      <c r="E295" s="229"/>
      <c r="F295" s="230"/>
      <c r="G295" s="22" t="s">
        <v>384</v>
      </c>
      <c r="H295" s="233"/>
      <c r="I295" s="193" t="s">
        <v>393</v>
      </c>
      <c r="J295" s="192"/>
      <c r="K295" s="186">
        <f>SUM(K296)</f>
        <v>240000</v>
      </c>
      <c r="L295" s="186">
        <f>SUM(L296)</f>
        <v>0</v>
      </c>
      <c r="M295" s="364">
        <f t="shared" si="16"/>
        <v>0</v>
      </c>
      <c r="N295" s="49"/>
    </row>
    <row r="296" spans="1:14" ht="47.25" x14ac:dyDescent="0.25">
      <c r="A296" s="1"/>
      <c r="B296" s="206"/>
      <c r="C296" s="206"/>
      <c r="D296" s="206"/>
      <c r="E296" s="206"/>
      <c r="F296" s="207"/>
      <c r="G296" s="22" t="s">
        <v>2</v>
      </c>
      <c r="H296" s="31"/>
      <c r="I296" s="193"/>
      <c r="J296" s="192">
        <v>200</v>
      </c>
      <c r="K296" s="186">
        <v>240000</v>
      </c>
      <c r="L296" s="186">
        <v>0</v>
      </c>
      <c r="M296" s="361">
        <f t="shared" si="16"/>
        <v>0</v>
      </c>
      <c r="N296" s="49"/>
    </row>
    <row r="297" spans="1:14" ht="47.25" x14ac:dyDescent="0.25">
      <c r="A297" s="1"/>
      <c r="B297" s="242"/>
      <c r="C297" s="242"/>
      <c r="D297" s="242"/>
      <c r="E297" s="242"/>
      <c r="F297" s="243"/>
      <c r="G297" s="26" t="s">
        <v>398</v>
      </c>
      <c r="H297" s="31"/>
      <c r="I297" s="201" t="s">
        <v>400</v>
      </c>
      <c r="J297" s="190"/>
      <c r="K297" s="188">
        <f>SUM(K298)</f>
        <v>100000</v>
      </c>
      <c r="L297" s="188">
        <f>SUM(L298)</f>
        <v>0</v>
      </c>
      <c r="M297" s="363">
        <f t="shared" si="16"/>
        <v>0</v>
      </c>
      <c r="N297" s="49"/>
    </row>
    <row r="298" spans="1:14" ht="63" x14ac:dyDescent="0.25">
      <c r="A298" s="1"/>
      <c r="B298" s="242"/>
      <c r="C298" s="242"/>
      <c r="D298" s="242"/>
      <c r="E298" s="242"/>
      <c r="F298" s="243"/>
      <c r="G298" s="22" t="s">
        <v>399</v>
      </c>
      <c r="H298" s="31"/>
      <c r="I298" s="193" t="s">
        <v>401</v>
      </c>
      <c r="J298" s="192"/>
      <c r="K298" s="186">
        <f>SUM(K299)</f>
        <v>100000</v>
      </c>
      <c r="L298" s="186">
        <f>SUM(L299)</f>
        <v>0</v>
      </c>
      <c r="M298" s="365">
        <f t="shared" si="16"/>
        <v>0</v>
      </c>
      <c r="N298" s="49"/>
    </row>
    <row r="299" spans="1:14" ht="47.25" x14ac:dyDescent="0.25">
      <c r="A299" s="1"/>
      <c r="B299" s="242"/>
      <c r="C299" s="242"/>
      <c r="D299" s="242"/>
      <c r="E299" s="242"/>
      <c r="F299" s="243"/>
      <c r="G299" s="22" t="s">
        <v>2</v>
      </c>
      <c r="H299" s="31"/>
      <c r="I299" s="193"/>
      <c r="J299" s="192">
        <v>200</v>
      </c>
      <c r="K299" s="186">
        <v>100000</v>
      </c>
      <c r="L299" s="186">
        <v>0</v>
      </c>
      <c r="M299" s="364">
        <f t="shared" si="16"/>
        <v>0</v>
      </c>
      <c r="N299" s="49"/>
    </row>
    <row r="300" spans="1:14" ht="94.5" x14ac:dyDescent="0.25">
      <c r="A300" s="1"/>
      <c r="B300" s="206"/>
      <c r="C300" s="206"/>
      <c r="D300" s="206"/>
      <c r="E300" s="206"/>
      <c r="F300" s="207"/>
      <c r="G300" s="31" t="s">
        <v>70</v>
      </c>
      <c r="H300" s="31"/>
      <c r="I300" s="302" t="s">
        <v>203</v>
      </c>
      <c r="J300" s="212" t="s">
        <v>0</v>
      </c>
      <c r="K300" s="203">
        <f>SUM(K301)</f>
        <v>1970000</v>
      </c>
      <c r="L300" s="203">
        <f>SUM(L301)</f>
        <v>1088579</v>
      </c>
      <c r="M300" s="366">
        <f t="shared" si="16"/>
        <v>55.25781725888325</v>
      </c>
      <c r="N300" s="49"/>
    </row>
    <row r="301" spans="1:14" ht="47.25" x14ac:dyDescent="0.25">
      <c r="A301" s="1"/>
      <c r="B301" s="62"/>
      <c r="C301" s="62"/>
      <c r="D301" s="62"/>
      <c r="E301" s="62"/>
      <c r="F301" s="63"/>
      <c r="G301" s="26" t="s">
        <v>74</v>
      </c>
      <c r="H301" s="31"/>
      <c r="I301" s="261" t="s">
        <v>208</v>
      </c>
      <c r="J301" s="192"/>
      <c r="K301" s="188">
        <f>SUM(K302)</f>
        <v>1970000</v>
      </c>
      <c r="L301" s="188">
        <f>SUM(L302)</f>
        <v>1088579</v>
      </c>
      <c r="M301" s="363">
        <f t="shared" si="16"/>
        <v>55.25781725888325</v>
      </c>
      <c r="N301" s="49"/>
    </row>
    <row r="302" spans="1:14" ht="80.25" customHeight="1" x14ac:dyDescent="0.25">
      <c r="A302" s="1"/>
      <c r="B302" s="62"/>
      <c r="C302" s="62"/>
      <c r="D302" s="62"/>
      <c r="E302" s="62"/>
      <c r="F302" s="63"/>
      <c r="G302" s="115" t="s">
        <v>210</v>
      </c>
      <c r="H302" s="26"/>
      <c r="I302" s="261" t="s">
        <v>209</v>
      </c>
      <c r="J302" s="192"/>
      <c r="K302" s="187">
        <f>SUM(K303+K306)</f>
        <v>1970000</v>
      </c>
      <c r="L302" s="187">
        <f>SUM(L303+L306)</f>
        <v>1088579</v>
      </c>
      <c r="M302" s="363">
        <f t="shared" si="16"/>
        <v>55.25781725888325</v>
      </c>
      <c r="N302" s="49"/>
    </row>
    <row r="303" spans="1:14" ht="78.75" x14ac:dyDescent="0.25">
      <c r="A303" s="1"/>
      <c r="B303" s="62"/>
      <c r="C303" s="62"/>
      <c r="D303" s="62"/>
      <c r="E303" s="62"/>
      <c r="F303" s="63"/>
      <c r="G303" s="118" t="s">
        <v>71</v>
      </c>
      <c r="H303" s="44"/>
      <c r="I303" s="260" t="s">
        <v>211</v>
      </c>
      <c r="J303" s="192" t="s">
        <v>0</v>
      </c>
      <c r="K303" s="186">
        <f>SUM(K304:K305)</f>
        <v>1530000</v>
      </c>
      <c r="L303" s="186">
        <f>SUM(L304:L305)</f>
        <v>880471</v>
      </c>
      <c r="M303" s="364">
        <f t="shared" si="16"/>
        <v>57.547124183006538</v>
      </c>
      <c r="N303" s="49"/>
    </row>
    <row r="304" spans="1:14" ht="47.25" x14ac:dyDescent="0.25">
      <c r="A304" s="1"/>
      <c r="B304" s="62"/>
      <c r="C304" s="62"/>
      <c r="D304" s="62"/>
      <c r="E304" s="62"/>
      <c r="F304" s="63"/>
      <c r="G304" s="21" t="s">
        <v>2</v>
      </c>
      <c r="H304" s="20"/>
      <c r="I304" s="303" t="s">
        <v>0</v>
      </c>
      <c r="J304" s="192">
        <v>200</v>
      </c>
      <c r="K304" s="186">
        <v>1417996</v>
      </c>
      <c r="L304" s="186">
        <v>879134</v>
      </c>
      <c r="M304" s="364">
        <f t="shared" si="16"/>
        <v>61.998341321132081</v>
      </c>
      <c r="N304" s="49"/>
    </row>
    <row r="305" spans="1:14" ht="15.75" x14ac:dyDescent="0.25">
      <c r="A305" s="1"/>
      <c r="B305" s="353"/>
      <c r="C305" s="353"/>
      <c r="D305" s="353"/>
      <c r="E305" s="353"/>
      <c r="F305" s="354"/>
      <c r="G305" s="22" t="s">
        <v>1</v>
      </c>
      <c r="H305" s="22"/>
      <c r="I305" s="219" t="s">
        <v>0</v>
      </c>
      <c r="J305" s="192">
        <v>800</v>
      </c>
      <c r="K305" s="186">
        <v>112004</v>
      </c>
      <c r="L305" s="186">
        <v>1337</v>
      </c>
      <c r="M305" s="364">
        <f t="shared" si="16"/>
        <v>1.1937073675940146</v>
      </c>
      <c r="N305" s="49"/>
    </row>
    <row r="306" spans="1:14" ht="78.75" x14ac:dyDescent="0.25">
      <c r="A306" s="1"/>
      <c r="B306" s="62"/>
      <c r="C306" s="62"/>
      <c r="D306" s="62"/>
      <c r="E306" s="62"/>
      <c r="F306" s="63"/>
      <c r="G306" s="22" t="s">
        <v>234</v>
      </c>
      <c r="H306" s="21"/>
      <c r="I306" s="312" t="s">
        <v>235</v>
      </c>
      <c r="J306" s="192" t="s">
        <v>0</v>
      </c>
      <c r="K306" s="186">
        <f>SUM(K307:K307)</f>
        <v>440000</v>
      </c>
      <c r="L306" s="186">
        <f>SUM(L307:L307)</f>
        <v>208108</v>
      </c>
      <c r="M306" s="364">
        <f t="shared" ref="M306:M307" si="20">L306/K306%</f>
        <v>47.297272727272727</v>
      </c>
      <c r="N306" s="49"/>
    </row>
    <row r="307" spans="1:14" ht="47.25" x14ac:dyDescent="0.25">
      <c r="A307" s="1"/>
      <c r="B307" s="80"/>
      <c r="C307" s="80"/>
      <c r="D307" s="80"/>
      <c r="E307" s="80"/>
      <c r="F307" s="81"/>
      <c r="G307" s="22" t="s">
        <v>2</v>
      </c>
      <c r="H307" s="22"/>
      <c r="I307" s="215" t="s">
        <v>0</v>
      </c>
      <c r="J307" s="192">
        <v>200</v>
      </c>
      <c r="K307" s="186">
        <v>440000</v>
      </c>
      <c r="L307" s="186">
        <v>208108</v>
      </c>
      <c r="M307" s="364">
        <f t="shared" si="20"/>
        <v>47.297272727272727</v>
      </c>
      <c r="N307" s="49"/>
    </row>
    <row r="308" spans="1:14" ht="15.75" x14ac:dyDescent="0.25">
      <c r="A308" s="1"/>
      <c r="B308" s="80"/>
      <c r="C308" s="80"/>
      <c r="D308" s="80"/>
      <c r="E308" s="80"/>
      <c r="F308" s="81"/>
      <c r="G308" s="31" t="s">
        <v>8</v>
      </c>
      <c r="H308" s="21"/>
      <c r="I308" s="307" t="s">
        <v>216</v>
      </c>
      <c r="J308" s="212" t="s">
        <v>0</v>
      </c>
      <c r="K308" s="203">
        <f>SUM(K309)</f>
        <v>5293000</v>
      </c>
      <c r="L308" s="203">
        <f>SUM(L309)</f>
        <v>2539258</v>
      </c>
      <c r="M308" s="362">
        <f t="shared" ref="M308:M374" si="21">L308/K308%</f>
        <v>47.973890043453615</v>
      </c>
      <c r="N308" s="49"/>
    </row>
    <row r="309" spans="1:14" ht="15.75" x14ac:dyDescent="0.25">
      <c r="A309" s="1"/>
      <c r="B309" s="62"/>
      <c r="C309" s="62"/>
      <c r="D309" s="62"/>
      <c r="E309" s="62"/>
      <c r="F309" s="63"/>
      <c r="G309" s="118" t="s">
        <v>7</v>
      </c>
      <c r="H309" s="31"/>
      <c r="I309" s="309" t="s">
        <v>220</v>
      </c>
      <c r="J309" s="190"/>
      <c r="K309" s="186">
        <f>SUM(K310:K312)</f>
        <v>5293000</v>
      </c>
      <c r="L309" s="186">
        <f>SUM(L310:L312)</f>
        <v>2539258</v>
      </c>
      <c r="M309" s="364">
        <f t="shared" si="21"/>
        <v>47.973890043453615</v>
      </c>
      <c r="N309" s="49"/>
    </row>
    <row r="310" spans="1:14" ht="126" x14ac:dyDescent="0.25">
      <c r="A310" s="1"/>
      <c r="B310" s="62"/>
      <c r="C310" s="62"/>
      <c r="D310" s="62"/>
      <c r="E310" s="62"/>
      <c r="F310" s="63"/>
      <c r="G310" s="22" t="s">
        <v>3</v>
      </c>
      <c r="H310" s="20"/>
      <c r="I310" s="219" t="s">
        <v>0</v>
      </c>
      <c r="J310" s="192">
        <v>100</v>
      </c>
      <c r="K310" s="186">
        <v>4806000</v>
      </c>
      <c r="L310" s="186">
        <v>2391838</v>
      </c>
      <c r="M310" s="364">
        <f t="shared" si="21"/>
        <v>49.767748647523931</v>
      </c>
      <c r="N310" s="49"/>
    </row>
    <row r="311" spans="1:14" ht="47.25" x14ac:dyDescent="0.25">
      <c r="A311" s="1"/>
      <c r="B311" s="62"/>
      <c r="C311" s="62"/>
      <c r="D311" s="62"/>
      <c r="E311" s="62"/>
      <c r="F311" s="63"/>
      <c r="G311" s="22" t="s">
        <v>2</v>
      </c>
      <c r="H311" s="22"/>
      <c r="I311" s="219" t="s">
        <v>0</v>
      </c>
      <c r="J311" s="192">
        <v>200</v>
      </c>
      <c r="K311" s="186">
        <v>486500</v>
      </c>
      <c r="L311" s="186">
        <v>147420</v>
      </c>
      <c r="M311" s="364">
        <f t="shared" si="21"/>
        <v>30.302158273381295</v>
      </c>
      <c r="N311" s="49"/>
    </row>
    <row r="312" spans="1:14" ht="15.75" x14ac:dyDescent="0.25">
      <c r="A312" s="1"/>
      <c r="B312" s="62"/>
      <c r="C312" s="62"/>
      <c r="D312" s="62"/>
      <c r="E312" s="62"/>
      <c r="F312" s="63"/>
      <c r="G312" s="22" t="s">
        <v>1</v>
      </c>
      <c r="H312" s="22"/>
      <c r="I312" s="219" t="s">
        <v>0</v>
      </c>
      <c r="J312" s="192">
        <v>800</v>
      </c>
      <c r="K312" s="186">
        <v>500</v>
      </c>
      <c r="L312" s="186">
        <v>0</v>
      </c>
      <c r="M312" s="364">
        <f t="shared" si="21"/>
        <v>0</v>
      </c>
      <c r="N312" s="49"/>
    </row>
    <row r="313" spans="1:14" ht="78.75" x14ac:dyDescent="0.25">
      <c r="A313" s="1"/>
      <c r="B313" s="62"/>
      <c r="C313" s="62"/>
      <c r="D313" s="62"/>
      <c r="E313" s="62"/>
      <c r="F313" s="63"/>
      <c r="G313" s="31" t="s">
        <v>232</v>
      </c>
      <c r="H313" s="31">
        <v>869</v>
      </c>
      <c r="I313" s="219"/>
      <c r="J313" s="192"/>
      <c r="K313" s="203">
        <f>SUM(K314)</f>
        <v>319598768</v>
      </c>
      <c r="L313" s="203">
        <f>SUM(L314)</f>
        <v>171316051</v>
      </c>
      <c r="M313" s="362">
        <f t="shared" si="21"/>
        <v>53.603476656706007</v>
      </c>
      <c r="N313" s="49"/>
    </row>
    <row r="314" spans="1:14" ht="63" x14ac:dyDescent="0.25">
      <c r="A314" s="1"/>
      <c r="B314" s="62"/>
      <c r="C314" s="62"/>
      <c r="D314" s="62"/>
      <c r="E314" s="62"/>
      <c r="F314" s="63"/>
      <c r="G314" s="31" t="s">
        <v>54</v>
      </c>
      <c r="H314" s="31"/>
      <c r="I314" s="258" t="s">
        <v>116</v>
      </c>
      <c r="J314" s="212" t="s">
        <v>0</v>
      </c>
      <c r="K314" s="203">
        <f>SUM(K315+K382+K387)</f>
        <v>319598768</v>
      </c>
      <c r="L314" s="203">
        <f>SUM(L315+L382+L387)</f>
        <v>171316051</v>
      </c>
      <c r="M314" s="366">
        <f t="shared" si="21"/>
        <v>53.603476656706007</v>
      </c>
      <c r="N314" s="49"/>
    </row>
    <row r="315" spans="1:14" ht="78.75" x14ac:dyDescent="0.25">
      <c r="A315" s="1"/>
      <c r="B315" s="386" t="s">
        <v>32</v>
      </c>
      <c r="C315" s="386"/>
      <c r="D315" s="386"/>
      <c r="E315" s="386"/>
      <c r="F315" s="387"/>
      <c r="G315" s="128" t="s">
        <v>266</v>
      </c>
      <c r="H315" s="31"/>
      <c r="I315" s="259" t="s">
        <v>117</v>
      </c>
      <c r="J315" s="190" t="s">
        <v>0</v>
      </c>
      <c r="K315" s="188">
        <f>SUM(K316+K360+K363+K371+K375)</f>
        <v>317096768</v>
      </c>
      <c r="L315" s="188">
        <f>SUM(L316+L360+L363+L371+L375)</f>
        <v>170210616</v>
      </c>
      <c r="M315" s="363">
        <f t="shared" si="21"/>
        <v>53.677814842944095</v>
      </c>
      <c r="N315" s="47"/>
    </row>
    <row r="316" spans="1:14" ht="94.5" x14ac:dyDescent="0.25">
      <c r="A316" s="1"/>
      <c r="B316" s="375" t="s">
        <v>31</v>
      </c>
      <c r="C316" s="375"/>
      <c r="D316" s="375"/>
      <c r="E316" s="375"/>
      <c r="F316" s="376"/>
      <c r="G316" s="121" t="s">
        <v>119</v>
      </c>
      <c r="H316" s="45"/>
      <c r="I316" s="259" t="s">
        <v>118</v>
      </c>
      <c r="J316" s="224"/>
      <c r="K316" s="187">
        <f>SUM(K320+K323+K326+K329+K331+K333+K336+K339+K342+K345+K349+K352+K358+K317+K354+K356)</f>
        <v>178916511</v>
      </c>
      <c r="L316" s="187">
        <f>SUM(L320+L323+L326+L329+L331+L333+L336+L339+L342+L345+L349+L352+L358+L317+L354+L356)</f>
        <v>96661114</v>
      </c>
      <c r="M316" s="363">
        <f t="shared" si="21"/>
        <v>54.02582101547911</v>
      </c>
      <c r="N316" s="48"/>
    </row>
    <row r="317" spans="1:14" ht="47.25" x14ac:dyDescent="0.25">
      <c r="A317" s="1"/>
      <c r="B317" s="38"/>
      <c r="C317" s="38"/>
      <c r="D317" s="38"/>
      <c r="E317" s="38"/>
      <c r="F317" s="39"/>
      <c r="G317" s="122" t="s">
        <v>291</v>
      </c>
      <c r="H317" s="45"/>
      <c r="I317" s="260" t="s">
        <v>292</v>
      </c>
      <c r="J317" s="224"/>
      <c r="K317" s="186">
        <f>SUM(K318:K319)</f>
        <v>470000</v>
      </c>
      <c r="L317" s="186">
        <f>SUM(L318:L319)</f>
        <v>243369</v>
      </c>
      <c r="M317" s="364">
        <f t="shared" si="21"/>
        <v>51.780638297872343</v>
      </c>
      <c r="N317" s="48"/>
    </row>
    <row r="318" spans="1:14" ht="47.25" x14ac:dyDescent="0.25">
      <c r="A318" s="1"/>
      <c r="B318" s="131"/>
      <c r="C318" s="131"/>
      <c r="D318" s="131"/>
      <c r="E318" s="131"/>
      <c r="F318" s="132"/>
      <c r="G318" s="22" t="s">
        <v>2</v>
      </c>
      <c r="H318" s="45"/>
      <c r="I318" s="193"/>
      <c r="J318" s="192">
        <v>200</v>
      </c>
      <c r="K318" s="189">
        <v>5000</v>
      </c>
      <c r="L318" s="189">
        <v>2569</v>
      </c>
      <c r="M318" s="364">
        <f t="shared" si="21"/>
        <v>51.38</v>
      </c>
      <c r="N318" s="48"/>
    </row>
    <row r="319" spans="1:14" ht="31.5" x14ac:dyDescent="0.25">
      <c r="A319" s="1"/>
      <c r="B319" s="141"/>
      <c r="C319" s="141"/>
      <c r="D319" s="141"/>
      <c r="E319" s="141"/>
      <c r="F319" s="142"/>
      <c r="G319" s="22" t="s">
        <v>5</v>
      </c>
      <c r="H319" s="22"/>
      <c r="I319" s="261"/>
      <c r="J319" s="192">
        <v>300</v>
      </c>
      <c r="K319" s="189">
        <v>465000</v>
      </c>
      <c r="L319" s="189">
        <v>240800</v>
      </c>
      <c r="M319" s="365">
        <f t="shared" si="21"/>
        <v>51.784946236559136</v>
      </c>
      <c r="N319" s="48"/>
    </row>
    <row r="320" spans="1:14" ht="63" x14ac:dyDescent="0.25">
      <c r="A320" s="1"/>
      <c r="B320" s="131"/>
      <c r="C320" s="131"/>
      <c r="D320" s="131"/>
      <c r="E320" s="131"/>
      <c r="F320" s="132"/>
      <c r="G320" s="116" t="s">
        <v>120</v>
      </c>
      <c r="H320" s="45"/>
      <c r="I320" s="85" t="s">
        <v>121</v>
      </c>
      <c r="J320" s="192"/>
      <c r="K320" s="186">
        <f>SUM(K321:K322)</f>
        <v>177930</v>
      </c>
      <c r="L320" s="186">
        <f>SUM(L321:L322)</f>
        <v>41348</v>
      </c>
      <c r="M320" s="364">
        <f t="shared" si="21"/>
        <v>23.238352160962176</v>
      </c>
      <c r="N320" s="48"/>
    </row>
    <row r="321" spans="1:14" ht="47.25" x14ac:dyDescent="0.25">
      <c r="A321" s="1"/>
      <c r="B321" s="13"/>
      <c r="C321" s="13"/>
      <c r="D321" s="13"/>
      <c r="E321" s="13"/>
      <c r="F321" s="14"/>
      <c r="G321" s="22" t="s">
        <v>2</v>
      </c>
      <c r="H321" s="25"/>
      <c r="I321" s="193"/>
      <c r="J321" s="192">
        <v>200</v>
      </c>
      <c r="K321" s="213">
        <v>2700</v>
      </c>
      <c r="L321" s="213">
        <v>531</v>
      </c>
      <c r="M321" s="365">
        <f t="shared" si="21"/>
        <v>19.666666666666668</v>
      </c>
      <c r="N321" s="49"/>
    </row>
    <row r="322" spans="1:14" ht="31.5" x14ac:dyDescent="0.25">
      <c r="A322" s="1"/>
      <c r="B322" s="95"/>
      <c r="C322" s="95"/>
      <c r="D322" s="95"/>
      <c r="E322" s="95"/>
      <c r="F322" s="96"/>
      <c r="G322" s="22" t="s">
        <v>5</v>
      </c>
      <c r="H322" s="22"/>
      <c r="I322" s="193" t="s">
        <v>0</v>
      </c>
      <c r="J322" s="192">
        <v>300</v>
      </c>
      <c r="K322" s="186">
        <v>175230</v>
      </c>
      <c r="L322" s="186">
        <v>40817</v>
      </c>
      <c r="M322" s="364">
        <f t="shared" si="21"/>
        <v>23.293385835758716</v>
      </c>
      <c r="N322" s="49"/>
    </row>
    <row r="323" spans="1:14" ht="81.75" customHeight="1" x14ac:dyDescent="0.25">
      <c r="A323" s="1"/>
      <c r="B323" s="34"/>
      <c r="C323" s="34"/>
      <c r="D323" s="34"/>
      <c r="E323" s="34"/>
      <c r="F323" s="35"/>
      <c r="G323" s="122" t="s">
        <v>122</v>
      </c>
      <c r="H323" s="22"/>
      <c r="I323" s="262" t="s">
        <v>123</v>
      </c>
      <c r="J323" s="192"/>
      <c r="K323" s="186">
        <f>SUM(K324:K325)</f>
        <v>2479007</v>
      </c>
      <c r="L323" s="186">
        <f>SUM(L324:L325)</f>
        <v>2478025</v>
      </c>
      <c r="M323" s="364">
        <f t="shared" si="21"/>
        <v>99.960387364779521</v>
      </c>
      <c r="N323" s="49"/>
    </row>
    <row r="324" spans="1:14" ht="47.25" x14ac:dyDescent="0.25">
      <c r="A324" s="1"/>
      <c r="B324" s="13"/>
      <c r="C324" s="13"/>
      <c r="D324" s="13"/>
      <c r="E324" s="13"/>
      <c r="F324" s="14"/>
      <c r="G324" s="22" t="s">
        <v>2</v>
      </c>
      <c r="H324" s="45"/>
      <c r="I324" s="193"/>
      <c r="J324" s="192">
        <v>200</v>
      </c>
      <c r="K324" s="213">
        <v>30832</v>
      </c>
      <c r="L324" s="213">
        <v>30832</v>
      </c>
      <c r="M324" s="364">
        <f t="shared" si="21"/>
        <v>100</v>
      </c>
      <c r="N324" s="49"/>
    </row>
    <row r="325" spans="1:14" ht="31.5" x14ac:dyDescent="0.25">
      <c r="A325" s="1"/>
      <c r="B325" s="95"/>
      <c r="C325" s="95"/>
      <c r="D325" s="95"/>
      <c r="E325" s="95"/>
      <c r="F325" s="96"/>
      <c r="G325" s="22" t="s">
        <v>5</v>
      </c>
      <c r="H325" s="22"/>
      <c r="I325" s="193" t="s">
        <v>0</v>
      </c>
      <c r="J325" s="192">
        <v>300</v>
      </c>
      <c r="K325" s="186">
        <v>2448175</v>
      </c>
      <c r="L325" s="186">
        <v>2447193</v>
      </c>
      <c r="M325" s="364">
        <f t="shared" si="21"/>
        <v>99.959888488363788</v>
      </c>
      <c r="N325" s="49"/>
    </row>
    <row r="326" spans="1:14" ht="63" x14ac:dyDescent="0.25">
      <c r="A326" s="1"/>
      <c r="B326" s="18"/>
      <c r="C326" s="18"/>
      <c r="D326" s="18"/>
      <c r="E326" s="18"/>
      <c r="F326" s="19"/>
      <c r="G326" s="22" t="s">
        <v>124</v>
      </c>
      <c r="H326" s="22"/>
      <c r="I326" s="263" t="s">
        <v>125</v>
      </c>
      <c r="J326" s="192" t="s">
        <v>0</v>
      </c>
      <c r="K326" s="186">
        <f>SUM(K327:K328)</f>
        <v>15426000</v>
      </c>
      <c r="L326" s="186">
        <f>SUM(L327:L328)</f>
        <v>7254015</v>
      </c>
      <c r="M326" s="364">
        <f t="shared" si="21"/>
        <v>47.024601322442628</v>
      </c>
      <c r="N326" s="49"/>
    </row>
    <row r="327" spans="1:14" ht="47.25" x14ac:dyDescent="0.25">
      <c r="A327" s="1"/>
      <c r="B327" s="381" t="s">
        <v>30</v>
      </c>
      <c r="C327" s="381"/>
      <c r="D327" s="381"/>
      <c r="E327" s="381"/>
      <c r="F327" s="382"/>
      <c r="G327" s="22" t="s">
        <v>2</v>
      </c>
      <c r="H327" s="22"/>
      <c r="I327" s="193"/>
      <c r="J327" s="192">
        <v>200</v>
      </c>
      <c r="K327" s="213">
        <v>190000</v>
      </c>
      <c r="L327" s="213">
        <v>96798</v>
      </c>
      <c r="M327" s="364">
        <f t="shared" si="21"/>
        <v>50.946315789473687</v>
      </c>
      <c r="N327" s="49"/>
    </row>
    <row r="328" spans="1:14" ht="31.5" x14ac:dyDescent="0.25">
      <c r="A328" s="1"/>
      <c r="B328" s="93"/>
      <c r="C328" s="93"/>
      <c r="D328" s="93"/>
      <c r="E328" s="93"/>
      <c r="F328" s="94"/>
      <c r="G328" s="22" t="s">
        <v>5</v>
      </c>
      <c r="H328" s="22"/>
      <c r="I328" s="193" t="s">
        <v>0</v>
      </c>
      <c r="J328" s="192">
        <v>300</v>
      </c>
      <c r="K328" s="186">
        <v>15236000</v>
      </c>
      <c r="L328" s="186">
        <v>7157217</v>
      </c>
      <c r="M328" s="364">
        <f t="shared" si="21"/>
        <v>46.975695720661591</v>
      </c>
      <c r="N328" s="49"/>
    </row>
    <row r="329" spans="1:14" ht="141.75" x14ac:dyDescent="0.25">
      <c r="A329" s="1"/>
      <c r="B329" s="383">
        <v>500</v>
      </c>
      <c r="C329" s="383"/>
      <c r="D329" s="383"/>
      <c r="E329" s="383"/>
      <c r="F329" s="377"/>
      <c r="G329" s="122" t="s">
        <v>126</v>
      </c>
      <c r="H329" s="22"/>
      <c r="I329" s="260" t="s">
        <v>127</v>
      </c>
      <c r="J329" s="192" t="s">
        <v>0</v>
      </c>
      <c r="K329" s="186">
        <f>SUM(K330)</f>
        <v>151334</v>
      </c>
      <c r="L329" s="186">
        <f>SUM(L330)</f>
        <v>70843</v>
      </c>
      <c r="M329" s="364">
        <f t="shared" si="21"/>
        <v>46.812348844278219</v>
      </c>
      <c r="N329" s="49"/>
    </row>
    <row r="330" spans="1:14" ht="31.5" x14ac:dyDescent="0.25">
      <c r="A330" s="1"/>
      <c r="B330" s="379" t="s">
        <v>29</v>
      </c>
      <c r="C330" s="379"/>
      <c r="D330" s="379"/>
      <c r="E330" s="379"/>
      <c r="F330" s="380"/>
      <c r="G330" s="24" t="s">
        <v>5</v>
      </c>
      <c r="H330" s="45"/>
      <c r="I330" s="264" t="s">
        <v>0</v>
      </c>
      <c r="J330" s="192">
        <v>300</v>
      </c>
      <c r="K330" s="186">
        <v>151334</v>
      </c>
      <c r="L330" s="186">
        <v>70843</v>
      </c>
      <c r="M330" s="364">
        <f t="shared" si="21"/>
        <v>46.812348844278219</v>
      </c>
      <c r="N330" s="49"/>
    </row>
    <row r="331" spans="1:14" ht="158.25" customHeight="1" x14ac:dyDescent="0.25">
      <c r="A331" s="1"/>
      <c r="B331" s="383">
        <v>500</v>
      </c>
      <c r="C331" s="383"/>
      <c r="D331" s="383"/>
      <c r="E331" s="383"/>
      <c r="F331" s="377"/>
      <c r="G331" s="256" t="s">
        <v>402</v>
      </c>
      <c r="H331" s="22"/>
      <c r="I331" s="85" t="s">
        <v>403</v>
      </c>
      <c r="J331" s="192" t="s">
        <v>0</v>
      </c>
      <c r="K331" s="186">
        <f>SUM(K332)</f>
        <v>9951147</v>
      </c>
      <c r="L331" s="186">
        <f>SUM(L332)</f>
        <v>4968548</v>
      </c>
      <c r="M331" s="364">
        <f t="shared" si="21"/>
        <v>49.929400098300228</v>
      </c>
      <c r="N331" s="49"/>
    </row>
    <row r="332" spans="1:14" ht="31.5" x14ac:dyDescent="0.25">
      <c r="A332" s="1"/>
      <c r="B332" s="379" t="s">
        <v>28</v>
      </c>
      <c r="C332" s="379"/>
      <c r="D332" s="379"/>
      <c r="E332" s="379"/>
      <c r="F332" s="380"/>
      <c r="G332" s="22" t="s">
        <v>5</v>
      </c>
      <c r="H332" s="53"/>
      <c r="I332" s="193" t="s">
        <v>0</v>
      </c>
      <c r="J332" s="192">
        <v>300</v>
      </c>
      <c r="K332" s="186">
        <v>9951147</v>
      </c>
      <c r="L332" s="186">
        <v>4968548</v>
      </c>
      <c r="M332" s="364">
        <f t="shared" si="21"/>
        <v>49.929400098300228</v>
      </c>
      <c r="N332" s="49"/>
    </row>
    <row r="333" spans="1:14" ht="63" x14ac:dyDescent="0.25">
      <c r="A333" s="1"/>
      <c r="B333" s="383">
        <v>500</v>
      </c>
      <c r="C333" s="383"/>
      <c r="D333" s="383"/>
      <c r="E333" s="383"/>
      <c r="F333" s="377"/>
      <c r="G333" s="22" t="s">
        <v>128</v>
      </c>
      <c r="H333" s="21"/>
      <c r="I333" s="85" t="s">
        <v>330</v>
      </c>
      <c r="J333" s="192" t="s">
        <v>0</v>
      </c>
      <c r="K333" s="186">
        <f>SUM(K334:K335)</f>
        <v>10485000</v>
      </c>
      <c r="L333" s="186">
        <f>SUM(L334:L335)</f>
        <v>6920754</v>
      </c>
      <c r="M333" s="364">
        <f t="shared" si="21"/>
        <v>66.006237482117314</v>
      </c>
      <c r="N333" s="49"/>
    </row>
    <row r="334" spans="1:14" ht="47.25" x14ac:dyDescent="0.25">
      <c r="A334" s="1"/>
      <c r="B334" s="379" t="s">
        <v>27</v>
      </c>
      <c r="C334" s="379"/>
      <c r="D334" s="379"/>
      <c r="E334" s="379"/>
      <c r="F334" s="380"/>
      <c r="G334" s="22" t="s">
        <v>2</v>
      </c>
      <c r="H334" s="53"/>
      <c r="I334" s="193"/>
      <c r="J334" s="192">
        <v>200</v>
      </c>
      <c r="K334" s="186">
        <v>176000</v>
      </c>
      <c r="L334" s="186">
        <v>100982</v>
      </c>
      <c r="M334" s="364">
        <f t="shared" si="21"/>
        <v>57.376136363636363</v>
      </c>
      <c r="N334" s="49"/>
    </row>
    <row r="335" spans="1:14" ht="31.5" x14ac:dyDescent="0.25">
      <c r="A335" s="1"/>
      <c r="B335" s="383">
        <v>500</v>
      </c>
      <c r="C335" s="383"/>
      <c r="D335" s="383"/>
      <c r="E335" s="383"/>
      <c r="F335" s="377"/>
      <c r="G335" s="22" t="s">
        <v>5</v>
      </c>
      <c r="H335" s="22"/>
      <c r="I335" s="193" t="s">
        <v>0</v>
      </c>
      <c r="J335" s="192">
        <v>300</v>
      </c>
      <c r="K335" s="186">
        <v>10309000</v>
      </c>
      <c r="L335" s="186">
        <v>6819772</v>
      </c>
      <c r="M335" s="364">
        <f t="shared" si="21"/>
        <v>66.153574546512758</v>
      </c>
      <c r="N335" s="49"/>
    </row>
    <row r="336" spans="1:14" ht="94.5" x14ac:dyDescent="0.25">
      <c r="A336" s="1"/>
      <c r="B336" s="379" t="s">
        <v>26</v>
      </c>
      <c r="C336" s="379"/>
      <c r="D336" s="379"/>
      <c r="E336" s="379"/>
      <c r="F336" s="380"/>
      <c r="G336" s="118" t="s">
        <v>129</v>
      </c>
      <c r="H336" s="22"/>
      <c r="I336" s="85" t="s">
        <v>331</v>
      </c>
      <c r="J336" s="192" t="s">
        <v>0</v>
      </c>
      <c r="K336" s="186">
        <f>SUM(K337:K338)</f>
        <v>18300000</v>
      </c>
      <c r="L336" s="186">
        <f>SUM(L337:L338)</f>
        <v>8769948</v>
      </c>
      <c r="M336" s="364">
        <f t="shared" si="21"/>
        <v>47.923213114754098</v>
      </c>
      <c r="N336" s="49"/>
    </row>
    <row r="337" spans="1:14" ht="47.25" x14ac:dyDescent="0.25">
      <c r="A337" s="1"/>
      <c r="B337" s="97"/>
      <c r="C337" s="97"/>
      <c r="D337" s="97"/>
      <c r="E337" s="97"/>
      <c r="F337" s="98"/>
      <c r="G337" s="22" t="s">
        <v>2</v>
      </c>
      <c r="H337" s="22"/>
      <c r="I337" s="193"/>
      <c r="J337" s="192">
        <v>200</v>
      </c>
      <c r="K337" s="186">
        <v>318000</v>
      </c>
      <c r="L337" s="186">
        <v>130032</v>
      </c>
      <c r="M337" s="365">
        <f t="shared" si="21"/>
        <v>40.890566037735852</v>
      </c>
      <c r="N337" s="49"/>
    </row>
    <row r="338" spans="1:14" ht="31.5" x14ac:dyDescent="0.25">
      <c r="A338" s="1"/>
      <c r="B338" s="383">
        <v>500</v>
      </c>
      <c r="C338" s="383"/>
      <c r="D338" s="383"/>
      <c r="E338" s="383"/>
      <c r="F338" s="377"/>
      <c r="G338" s="22" t="s">
        <v>5</v>
      </c>
      <c r="H338" s="22"/>
      <c r="I338" s="219" t="s">
        <v>0</v>
      </c>
      <c r="J338" s="192">
        <v>300</v>
      </c>
      <c r="K338" s="186">
        <v>17982000</v>
      </c>
      <c r="L338" s="186">
        <v>8639916</v>
      </c>
      <c r="M338" s="364">
        <f t="shared" si="21"/>
        <v>48.047580914247582</v>
      </c>
      <c r="N338" s="49"/>
    </row>
    <row r="339" spans="1:14" ht="98.25" customHeight="1" x14ac:dyDescent="0.25">
      <c r="A339" s="1"/>
      <c r="B339" s="379" t="s">
        <v>25</v>
      </c>
      <c r="C339" s="379"/>
      <c r="D339" s="379"/>
      <c r="E339" s="379"/>
      <c r="F339" s="380"/>
      <c r="G339" s="167" t="s">
        <v>130</v>
      </c>
      <c r="H339" s="54"/>
      <c r="I339" s="265" t="s">
        <v>332</v>
      </c>
      <c r="J339" s="192" t="s">
        <v>0</v>
      </c>
      <c r="K339" s="186">
        <f>SUM(K340:K341)</f>
        <v>28280000</v>
      </c>
      <c r="L339" s="186">
        <f>SUM(L340:L341)</f>
        <v>15416817</v>
      </c>
      <c r="M339" s="365">
        <f t="shared" si="21"/>
        <v>54.514911598302689</v>
      </c>
      <c r="N339" s="49"/>
    </row>
    <row r="340" spans="1:14" ht="47.25" x14ac:dyDescent="0.25">
      <c r="A340" s="1"/>
      <c r="B340" s="97"/>
      <c r="C340" s="97"/>
      <c r="D340" s="97"/>
      <c r="E340" s="97"/>
      <c r="F340" s="98"/>
      <c r="G340" s="22" t="s">
        <v>2</v>
      </c>
      <c r="H340" s="22"/>
      <c r="I340" s="193"/>
      <c r="J340" s="192">
        <v>200</v>
      </c>
      <c r="K340" s="186">
        <v>495000</v>
      </c>
      <c r="L340" s="186">
        <v>227301</v>
      </c>
      <c r="M340" s="364">
        <f t="shared" si="21"/>
        <v>45.919393939393942</v>
      </c>
      <c r="N340" s="49"/>
    </row>
    <row r="341" spans="1:14" ht="31.5" x14ac:dyDescent="0.25">
      <c r="A341" s="1"/>
      <c r="B341" s="383">
        <v>500</v>
      </c>
      <c r="C341" s="383"/>
      <c r="D341" s="383"/>
      <c r="E341" s="383"/>
      <c r="F341" s="377"/>
      <c r="G341" s="22" t="s">
        <v>5</v>
      </c>
      <c r="H341" s="22"/>
      <c r="I341" s="264" t="s">
        <v>0</v>
      </c>
      <c r="J341" s="192">
        <v>300</v>
      </c>
      <c r="K341" s="186">
        <v>27785000</v>
      </c>
      <c r="L341" s="186">
        <v>15189516</v>
      </c>
      <c r="M341" s="364">
        <f t="shared" si="21"/>
        <v>54.668043908583769</v>
      </c>
      <c r="N341" s="49"/>
    </row>
    <row r="342" spans="1:14" ht="16.5" x14ac:dyDescent="0.25">
      <c r="A342" s="1"/>
      <c r="B342" s="149"/>
      <c r="C342" s="149"/>
      <c r="D342" s="149"/>
      <c r="E342" s="149"/>
      <c r="F342" s="150"/>
      <c r="G342" s="257" t="s">
        <v>131</v>
      </c>
      <c r="H342" s="168"/>
      <c r="I342" s="85" t="s">
        <v>333</v>
      </c>
      <c r="J342" s="192" t="s">
        <v>0</v>
      </c>
      <c r="K342" s="186">
        <f>SUM(K343:K344)</f>
        <v>11033000</v>
      </c>
      <c r="L342" s="186">
        <f>SUM(L343:L344)</f>
        <v>5125283</v>
      </c>
      <c r="M342" s="361">
        <f t="shared" si="21"/>
        <v>46.454119459802413</v>
      </c>
      <c r="N342" s="49"/>
    </row>
    <row r="343" spans="1:14" ht="47.25" x14ac:dyDescent="0.25">
      <c r="A343" s="1"/>
      <c r="B343" s="149"/>
      <c r="C343" s="149"/>
      <c r="D343" s="149"/>
      <c r="E343" s="149"/>
      <c r="F343" s="150"/>
      <c r="G343" s="22" t="s">
        <v>2</v>
      </c>
      <c r="H343" s="22"/>
      <c r="I343" s="193"/>
      <c r="J343" s="192">
        <v>200</v>
      </c>
      <c r="K343" s="186">
        <v>150000</v>
      </c>
      <c r="L343" s="186">
        <v>62560</v>
      </c>
      <c r="M343" s="364">
        <f t="shared" si="21"/>
        <v>41.706666666666663</v>
      </c>
      <c r="N343" s="49"/>
    </row>
    <row r="344" spans="1:14" ht="31.5" x14ac:dyDescent="0.25">
      <c r="A344" s="1"/>
      <c r="B344" s="379" t="s">
        <v>24</v>
      </c>
      <c r="C344" s="379"/>
      <c r="D344" s="379"/>
      <c r="E344" s="379"/>
      <c r="F344" s="380"/>
      <c r="G344" s="23" t="s">
        <v>5</v>
      </c>
      <c r="H344" s="169"/>
      <c r="I344" s="264" t="s">
        <v>0</v>
      </c>
      <c r="J344" s="192">
        <v>300</v>
      </c>
      <c r="K344" s="186">
        <v>10883000</v>
      </c>
      <c r="L344" s="186">
        <v>5062723</v>
      </c>
      <c r="M344" s="364">
        <f t="shared" si="21"/>
        <v>46.519553431958101</v>
      </c>
      <c r="N344" s="49"/>
    </row>
    <row r="345" spans="1:14" ht="63" x14ac:dyDescent="0.25">
      <c r="A345" s="1"/>
      <c r="B345" s="97"/>
      <c r="C345" s="97"/>
      <c r="D345" s="97"/>
      <c r="E345" s="97"/>
      <c r="F345" s="98"/>
      <c r="G345" s="118" t="s">
        <v>132</v>
      </c>
      <c r="H345" s="22"/>
      <c r="I345" s="85" t="s">
        <v>334</v>
      </c>
      <c r="J345" s="192" t="s">
        <v>0</v>
      </c>
      <c r="K345" s="186">
        <f>SUM(K346:K348)</f>
        <v>9021685</v>
      </c>
      <c r="L345" s="186">
        <f>SUM(L346:L348)</f>
        <v>4212918</v>
      </c>
      <c r="M345" s="364">
        <f t="shared" si="21"/>
        <v>46.697684523456537</v>
      </c>
      <c r="N345" s="49"/>
    </row>
    <row r="346" spans="1:14" ht="126" x14ac:dyDescent="0.25">
      <c r="A346" s="1"/>
      <c r="B346" s="383">
        <v>500</v>
      </c>
      <c r="C346" s="383"/>
      <c r="D346" s="383"/>
      <c r="E346" s="383"/>
      <c r="F346" s="377"/>
      <c r="G346" s="21" t="s">
        <v>3</v>
      </c>
      <c r="H346" s="22"/>
      <c r="I346" s="215" t="s">
        <v>0</v>
      </c>
      <c r="J346" s="192">
        <v>100</v>
      </c>
      <c r="K346" s="186">
        <v>7322977</v>
      </c>
      <c r="L346" s="186">
        <v>3655448</v>
      </c>
      <c r="M346" s="364">
        <f t="shared" si="21"/>
        <v>49.91751305514137</v>
      </c>
      <c r="N346" s="49"/>
    </row>
    <row r="347" spans="1:14" ht="47.25" x14ac:dyDescent="0.25">
      <c r="A347" s="1"/>
      <c r="B347" s="379" t="s">
        <v>23</v>
      </c>
      <c r="C347" s="379"/>
      <c r="D347" s="379"/>
      <c r="E347" s="379"/>
      <c r="F347" s="380"/>
      <c r="G347" s="22" t="s">
        <v>2</v>
      </c>
      <c r="H347" s="28"/>
      <c r="I347" s="193"/>
      <c r="J347" s="192">
        <v>200</v>
      </c>
      <c r="K347" s="186">
        <v>1695708</v>
      </c>
      <c r="L347" s="186">
        <v>556724</v>
      </c>
      <c r="M347" s="364">
        <f t="shared" si="21"/>
        <v>32.831360116246422</v>
      </c>
      <c r="N347" s="49"/>
    </row>
    <row r="348" spans="1:14" ht="15.75" x14ac:dyDescent="0.25">
      <c r="A348" s="1"/>
      <c r="B348" s="82"/>
      <c r="C348" s="82"/>
      <c r="D348" s="82"/>
      <c r="E348" s="82"/>
      <c r="F348" s="83"/>
      <c r="G348" s="22" t="s">
        <v>1</v>
      </c>
      <c r="H348" s="68"/>
      <c r="I348" s="193" t="s">
        <v>0</v>
      </c>
      <c r="J348" s="192">
        <v>800</v>
      </c>
      <c r="K348" s="186">
        <v>3000</v>
      </c>
      <c r="L348" s="186">
        <v>746</v>
      </c>
      <c r="M348" s="364">
        <f t="shared" si="21"/>
        <v>24.866666666666667</v>
      </c>
      <c r="N348" s="49"/>
    </row>
    <row r="349" spans="1:14" ht="63" x14ac:dyDescent="0.25">
      <c r="A349" s="1"/>
      <c r="B349" s="383">
        <v>500</v>
      </c>
      <c r="C349" s="383"/>
      <c r="D349" s="383"/>
      <c r="E349" s="383"/>
      <c r="F349" s="377"/>
      <c r="G349" s="116" t="s">
        <v>133</v>
      </c>
      <c r="H349" s="22"/>
      <c r="I349" s="263" t="s">
        <v>335</v>
      </c>
      <c r="J349" s="192" t="s">
        <v>0</v>
      </c>
      <c r="K349" s="186">
        <f>SUM(K350:K351)</f>
        <v>16000000</v>
      </c>
      <c r="L349" s="186">
        <f>SUM(L350:L351)</f>
        <v>8175699</v>
      </c>
      <c r="M349" s="361">
        <f t="shared" si="21"/>
        <v>51.098118749999998</v>
      </c>
      <c r="N349" s="49"/>
    </row>
    <row r="350" spans="1:14" ht="47.25" x14ac:dyDescent="0.25">
      <c r="A350" s="1"/>
      <c r="B350" s="336"/>
      <c r="C350" s="336"/>
      <c r="D350" s="336"/>
      <c r="E350" s="336"/>
      <c r="F350" s="337"/>
      <c r="G350" s="22" t="s">
        <v>2</v>
      </c>
      <c r="H350" s="28"/>
      <c r="I350" s="193"/>
      <c r="J350" s="192">
        <v>200</v>
      </c>
      <c r="K350" s="186">
        <v>400</v>
      </c>
      <c r="L350" s="186">
        <v>235</v>
      </c>
      <c r="M350" s="367">
        <f t="shared" si="21"/>
        <v>58.75</v>
      </c>
      <c r="N350" s="49"/>
    </row>
    <row r="351" spans="1:14" ht="31.5" x14ac:dyDescent="0.25">
      <c r="A351" s="1"/>
      <c r="B351" s="379" t="s">
        <v>22</v>
      </c>
      <c r="C351" s="379"/>
      <c r="D351" s="379"/>
      <c r="E351" s="379"/>
      <c r="F351" s="380"/>
      <c r="G351" s="22" t="s">
        <v>5</v>
      </c>
      <c r="H351" s="54"/>
      <c r="I351" s="193" t="s">
        <v>0</v>
      </c>
      <c r="J351" s="192">
        <v>300</v>
      </c>
      <c r="K351" s="186">
        <v>15999600</v>
      </c>
      <c r="L351" s="186">
        <v>8175464</v>
      </c>
      <c r="M351" s="364">
        <f t="shared" si="21"/>
        <v>51.097927448186205</v>
      </c>
      <c r="N351" s="49"/>
    </row>
    <row r="352" spans="1:14" ht="110.25" x14ac:dyDescent="0.25">
      <c r="A352" s="1"/>
      <c r="B352" s="7"/>
      <c r="C352" s="7"/>
      <c r="D352" s="7"/>
      <c r="E352" s="7"/>
      <c r="F352" s="8"/>
      <c r="G352" s="22" t="s">
        <v>276</v>
      </c>
      <c r="H352" s="21"/>
      <c r="I352" s="193" t="s">
        <v>336</v>
      </c>
      <c r="J352" s="192"/>
      <c r="K352" s="186">
        <f>SUM(K353)</f>
        <v>9265</v>
      </c>
      <c r="L352" s="186">
        <f>SUM(L353)</f>
        <v>4685</v>
      </c>
      <c r="M352" s="364">
        <f t="shared" si="21"/>
        <v>50.566648677819749</v>
      </c>
      <c r="N352" s="49"/>
    </row>
    <row r="353" spans="1:14" ht="47.25" x14ac:dyDescent="0.25">
      <c r="A353" s="1"/>
      <c r="B353" s="7"/>
      <c r="C353" s="7"/>
      <c r="D353" s="7"/>
      <c r="E353" s="7"/>
      <c r="F353" s="8"/>
      <c r="G353" s="22" t="s">
        <v>2</v>
      </c>
      <c r="H353" s="22"/>
      <c r="I353" s="193"/>
      <c r="J353" s="192">
        <v>200</v>
      </c>
      <c r="K353" s="186">
        <v>9265</v>
      </c>
      <c r="L353" s="186">
        <v>4685</v>
      </c>
      <c r="M353" s="364">
        <f t="shared" si="21"/>
        <v>50.566648677819749</v>
      </c>
      <c r="N353" s="49"/>
    </row>
    <row r="354" spans="1:14" ht="94.5" x14ac:dyDescent="0.25">
      <c r="A354" s="1"/>
      <c r="B354" s="275"/>
      <c r="C354" s="275"/>
      <c r="D354" s="275"/>
      <c r="E354" s="275"/>
      <c r="F354" s="276"/>
      <c r="G354" s="22" t="s">
        <v>418</v>
      </c>
      <c r="H354" s="22"/>
      <c r="I354" s="193" t="s">
        <v>419</v>
      </c>
      <c r="J354" s="192"/>
      <c r="K354" s="186">
        <f>SUM(K355)</f>
        <v>693549</v>
      </c>
      <c r="L354" s="186">
        <f>SUM(L355)</f>
        <v>387161</v>
      </c>
      <c r="M354" s="364">
        <f t="shared" si="21"/>
        <v>55.823164621389409</v>
      </c>
      <c r="N354" s="49"/>
    </row>
    <row r="355" spans="1:14" ht="47.25" x14ac:dyDescent="0.25">
      <c r="A355" s="1"/>
      <c r="B355" s="275"/>
      <c r="C355" s="275"/>
      <c r="D355" s="275"/>
      <c r="E355" s="275"/>
      <c r="F355" s="276"/>
      <c r="G355" s="22" t="s">
        <v>2</v>
      </c>
      <c r="H355" s="22"/>
      <c r="I355" s="193"/>
      <c r="J355" s="192">
        <v>200</v>
      </c>
      <c r="K355" s="186">
        <v>693549</v>
      </c>
      <c r="L355" s="186">
        <v>387161</v>
      </c>
      <c r="M355" s="364">
        <f t="shared" si="21"/>
        <v>55.823164621389409</v>
      </c>
      <c r="N355" s="49"/>
    </row>
    <row r="356" spans="1:14" ht="63" x14ac:dyDescent="0.25">
      <c r="A356" s="1"/>
      <c r="B356" s="271"/>
      <c r="C356" s="271"/>
      <c r="D356" s="271"/>
      <c r="E356" s="271"/>
      <c r="F356" s="272"/>
      <c r="G356" s="22" t="s">
        <v>412</v>
      </c>
      <c r="H356" s="22"/>
      <c r="I356" s="193" t="s">
        <v>413</v>
      </c>
      <c r="J356" s="192"/>
      <c r="K356" s="186">
        <f>SUM(K357)</f>
        <v>55893540</v>
      </c>
      <c r="L356" s="186">
        <f>SUM(L357)</f>
        <v>32306400</v>
      </c>
      <c r="M356" s="364">
        <f t="shared" si="21"/>
        <v>57.799881703681677</v>
      </c>
      <c r="N356" s="49"/>
    </row>
    <row r="357" spans="1:14" ht="31.5" x14ac:dyDescent="0.25">
      <c r="A357" s="1"/>
      <c r="B357" s="271"/>
      <c r="C357" s="271"/>
      <c r="D357" s="271"/>
      <c r="E357" s="271"/>
      <c r="F357" s="272"/>
      <c r="G357" s="22" t="s">
        <v>5</v>
      </c>
      <c r="H357" s="22"/>
      <c r="I357" s="193" t="s">
        <v>0</v>
      </c>
      <c r="J357" s="192">
        <v>300</v>
      </c>
      <c r="K357" s="186">
        <v>55893540</v>
      </c>
      <c r="L357" s="186">
        <v>32306400</v>
      </c>
      <c r="M357" s="364">
        <f t="shared" si="21"/>
        <v>57.799881703681677</v>
      </c>
      <c r="N357" s="49"/>
    </row>
    <row r="358" spans="1:14" ht="78.75" x14ac:dyDescent="0.25">
      <c r="A358" s="1"/>
      <c r="B358" s="383">
        <v>500</v>
      </c>
      <c r="C358" s="383"/>
      <c r="D358" s="383"/>
      <c r="E358" s="383"/>
      <c r="F358" s="377"/>
      <c r="G358" s="22" t="s">
        <v>277</v>
      </c>
      <c r="H358" s="22"/>
      <c r="I358" s="193" t="s">
        <v>278</v>
      </c>
      <c r="J358" s="192"/>
      <c r="K358" s="186">
        <f>SUM(K359)</f>
        <v>545054</v>
      </c>
      <c r="L358" s="186">
        <f>SUM(L359)</f>
        <v>285301</v>
      </c>
      <c r="M358" s="364">
        <f t="shared" si="21"/>
        <v>52.343620999020281</v>
      </c>
      <c r="N358" s="49"/>
    </row>
    <row r="359" spans="1:14" ht="31.5" x14ac:dyDescent="0.25">
      <c r="A359" s="1"/>
      <c r="B359" s="40"/>
      <c r="C359" s="40"/>
      <c r="D359" s="40"/>
      <c r="E359" s="40"/>
      <c r="F359" s="41"/>
      <c r="G359" s="22" t="s">
        <v>5</v>
      </c>
      <c r="H359" s="53"/>
      <c r="I359" s="193" t="s">
        <v>0</v>
      </c>
      <c r="J359" s="192">
        <v>300</v>
      </c>
      <c r="K359" s="186">
        <v>545054</v>
      </c>
      <c r="L359" s="186">
        <v>285301</v>
      </c>
      <c r="M359" s="364">
        <f t="shared" si="21"/>
        <v>52.343620999020281</v>
      </c>
      <c r="N359" s="49"/>
    </row>
    <row r="360" spans="1:14" ht="65.25" customHeight="1" x14ac:dyDescent="0.25">
      <c r="A360" s="1"/>
      <c r="B360" s="40"/>
      <c r="C360" s="40"/>
      <c r="D360" s="40"/>
      <c r="E360" s="40"/>
      <c r="F360" s="41"/>
      <c r="G360" s="26" t="s">
        <v>134</v>
      </c>
      <c r="H360" s="22"/>
      <c r="I360" s="138" t="s">
        <v>135</v>
      </c>
      <c r="J360" s="190"/>
      <c r="K360" s="188">
        <f>SUM(K361)</f>
        <v>83561017</v>
      </c>
      <c r="L360" s="188">
        <f>SUM(L361)</f>
        <v>43354892</v>
      </c>
      <c r="M360" s="363">
        <f t="shared" si="21"/>
        <v>51.884112420508238</v>
      </c>
      <c r="N360" s="49"/>
    </row>
    <row r="361" spans="1:14" ht="157.5" x14ac:dyDescent="0.25">
      <c r="A361" s="1"/>
      <c r="B361" s="149"/>
      <c r="C361" s="149"/>
      <c r="D361" s="149"/>
      <c r="E361" s="149"/>
      <c r="F361" s="150"/>
      <c r="G361" s="116" t="s">
        <v>136</v>
      </c>
      <c r="H361" s="22"/>
      <c r="I361" s="176" t="s">
        <v>338</v>
      </c>
      <c r="J361" s="192"/>
      <c r="K361" s="186">
        <f t="shared" ref="K361:L361" si="22">SUM(K362)</f>
        <v>83561017</v>
      </c>
      <c r="L361" s="186">
        <f t="shared" si="22"/>
        <v>43354892</v>
      </c>
      <c r="M361" s="364">
        <f t="shared" si="21"/>
        <v>51.884112420508238</v>
      </c>
      <c r="N361" s="49"/>
    </row>
    <row r="362" spans="1:14" ht="63" x14ac:dyDescent="0.25">
      <c r="A362" s="1"/>
      <c r="B362" s="149"/>
      <c r="C362" s="149"/>
      <c r="D362" s="149"/>
      <c r="E362" s="149"/>
      <c r="F362" s="150"/>
      <c r="G362" s="22" t="s">
        <v>4</v>
      </c>
      <c r="H362" s="22"/>
      <c r="I362" s="191"/>
      <c r="J362" s="192">
        <v>600</v>
      </c>
      <c r="K362" s="186">
        <v>83561017</v>
      </c>
      <c r="L362" s="186">
        <v>43354892</v>
      </c>
      <c r="M362" s="364">
        <f t="shared" si="21"/>
        <v>51.884112420508238</v>
      </c>
      <c r="N362" s="49"/>
    </row>
    <row r="363" spans="1:14" ht="67.5" customHeight="1" x14ac:dyDescent="0.25">
      <c r="A363" s="1"/>
      <c r="B363" s="112"/>
      <c r="C363" s="112"/>
      <c r="D363" s="112"/>
      <c r="E363" s="112"/>
      <c r="F363" s="113"/>
      <c r="G363" s="115" t="s">
        <v>137</v>
      </c>
      <c r="H363" s="22"/>
      <c r="I363" s="138" t="s">
        <v>138</v>
      </c>
      <c r="J363" s="190"/>
      <c r="K363" s="188">
        <f>SUM(K364+K369+K367)</f>
        <v>11224380</v>
      </c>
      <c r="L363" s="188">
        <f>SUM(L364+L369+L367)</f>
        <v>5851693</v>
      </c>
      <c r="M363" s="363">
        <f t="shared" si="21"/>
        <v>52.13377487219784</v>
      </c>
      <c r="N363" s="49"/>
    </row>
    <row r="364" spans="1:14" ht="31.5" x14ac:dyDescent="0.25">
      <c r="A364" s="1"/>
      <c r="B364" s="112"/>
      <c r="C364" s="112"/>
      <c r="D364" s="112"/>
      <c r="E364" s="112"/>
      <c r="F364" s="113"/>
      <c r="G364" s="118" t="s">
        <v>139</v>
      </c>
      <c r="H364" s="22"/>
      <c r="I364" s="263" t="s">
        <v>337</v>
      </c>
      <c r="J364" s="192" t="s">
        <v>0</v>
      </c>
      <c r="K364" s="186">
        <f>SUM(K365:K366)</f>
        <v>2789730</v>
      </c>
      <c r="L364" s="186">
        <f>SUM(L365:L366)</f>
        <v>1542723</v>
      </c>
      <c r="M364" s="363">
        <f t="shared" si="21"/>
        <v>55.300082803712186</v>
      </c>
      <c r="N364" s="49"/>
    </row>
    <row r="365" spans="1:14" ht="47.25" x14ac:dyDescent="0.25">
      <c r="A365" s="1"/>
      <c r="B365" s="40"/>
      <c r="C365" s="40"/>
      <c r="D365" s="40"/>
      <c r="E365" s="40"/>
      <c r="F365" s="41"/>
      <c r="G365" s="22" t="s">
        <v>2</v>
      </c>
      <c r="H365" s="26"/>
      <c r="I365" s="193"/>
      <c r="J365" s="192">
        <v>200</v>
      </c>
      <c r="K365" s="186">
        <v>50000</v>
      </c>
      <c r="L365" s="186">
        <v>21200</v>
      </c>
      <c r="M365" s="364">
        <f t="shared" si="21"/>
        <v>42.4</v>
      </c>
      <c r="N365" s="49"/>
    </row>
    <row r="366" spans="1:14" ht="31.5" x14ac:dyDescent="0.25">
      <c r="A366" s="1"/>
      <c r="B366" s="40"/>
      <c r="C366" s="40"/>
      <c r="D366" s="40"/>
      <c r="E366" s="40"/>
      <c r="F366" s="41"/>
      <c r="G366" s="22" t="s">
        <v>5</v>
      </c>
      <c r="H366" s="53"/>
      <c r="I366" s="193" t="s">
        <v>0</v>
      </c>
      <c r="J366" s="192">
        <v>300</v>
      </c>
      <c r="K366" s="186">
        <v>2739730</v>
      </c>
      <c r="L366" s="186">
        <v>1521523</v>
      </c>
      <c r="M366" s="364">
        <f t="shared" si="21"/>
        <v>55.535508973511988</v>
      </c>
      <c r="N366" s="49"/>
    </row>
    <row r="367" spans="1:14" ht="110.25" x14ac:dyDescent="0.25">
      <c r="A367" s="1"/>
      <c r="B367" s="293"/>
      <c r="C367" s="293"/>
      <c r="D367" s="293"/>
      <c r="E367" s="293"/>
      <c r="F367" s="294"/>
      <c r="G367" s="22" t="s">
        <v>433</v>
      </c>
      <c r="H367" s="53"/>
      <c r="I367" s="193" t="s">
        <v>434</v>
      </c>
      <c r="J367" s="192"/>
      <c r="K367" s="186">
        <f t="shared" ref="K367:L367" si="23">SUM(K368)</f>
        <v>124650</v>
      </c>
      <c r="L367" s="186">
        <f t="shared" si="23"/>
        <v>43864</v>
      </c>
      <c r="M367" s="364">
        <f t="shared" si="21"/>
        <v>35.189731247492979</v>
      </c>
      <c r="N367" s="49"/>
    </row>
    <row r="368" spans="1:14" ht="47.25" x14ac:dyDescent="0.25">
      <c r="A368" s="1"/>
      <c r="B368" s="293"/>
      <c r="C368" s="293"/>
      <c r="D368" s="293"/>
      <c r="E368" s="293"/>
      <c r="F368" s="294"/>
      <c r="G368" s="22" t="s">
        <v>2</v>
      </c>
      <c r="H368" s="53"/>
      <c r="I368" s="193"/>
      <c r="J368" s="192">
        <v>200</v>
      </c>
      <c r="K368" s="186">
        <v>124650</v>
      </c>
      <c r="L368" s="186">
        <v>43864</v>
      </c>
      <c r="M368" s="364">
        <f t="shared" si="21"/>
        <v>35.189731247492979</v>
      </c>
      <c r="N368" s="49"/>
    </row>
    <row r="369" spans="1:14" ht="110.25" x14ac:dyDescent="0.25">
      <c r="A369" s="1"/>
      <c r="B369" s="293"/>
      <c r="C369" s="293"/>
      <c r="D369" s="293"/>
      <c r="E369" s="293"/>
      <c r="F369" s="294"/>
      <c r="G369" s="22" t="s">
        <v>435</v>
      </c>
      <c r="H369" s="53"/>
      <c r="I369" s="193" t="s">
        <v>436</v>
      </c>
      <c r="J369" s="192"/>
      <c r="K369" s="186">
        <f>SUM(K370:K370)</f>
        <v>8310000</v>
      </c>
      <c r="L369" s="186">
        <f>SUM(L370:L370)</f>
        <v>4265106</v>
      </c>
      <c r="M369" s="364">
        <f t="shared" si="21"/>
        <v>51.324981949458483</v>
      </c>
      <c r="N369" s="49"/>
    </row>
    <row r="370" spans="1:14" ht="31.5" x14ac:dyDescent="0.25">
      <c r="A370" s="1"/>
      <c r="B370" s="293"/>
      <c r="C370" s="293"/>
      <c r="D370" s="293"/>
      <c r="E370" s="293"/>
      <c r="F370" s="294"/>
      <c r="G370" s="22" t="s">
        <v>5</v>
      </c>
      <c r="H370" s="53"/>
      <c r="I370" s="193" t="s">
        <v>0</v>
      </c>
      <c r="J370" s="192">
        <v>300</v>
      </c>
      <c r="K370" s="186">
        <v>8310000</v>
      </c>
      <c r="L370" s="186">
        <v>4265106</v>
      </c>
      <c r="M370" s="364">
        <f t="shared" si="21"/>
        <v>51.324981949458483</v>
      </c>
      <c r="N370" s="49"/>
    </row>
    <row r="371" spans="1:14" ht="47.25" x14ac:dyDescent="0.25">
      <c r="A371" s="1"/>
      <c r="B371" s="40"/>
      <c r="C371" s="40"/>
      <c r="D371" s="40"/>
      <c r="E371" s="40"/>
      <c r="F371" s="41"/>
      <c r="G371" s="115" t="s">
        <v>140</v>
      </c>
      <c r="H371" s="22"/>
      <c r="I371" s="266" t="s">
        <v>141</v>
      </c>
      <c r="J371" s="192"/>
      <c r="K371" s="188">
        <f>SUM(K372)</f>
        <v>85000</v>
      </c>
      <c r="L371" s="188">
        <f>SUM(L372)</f>
        <v>65474</v>
      </c>
      <c r="M371" s="363">
        <f t="shared" si="21"/>
        <v>77.02823529411765</v>
      </c>
      <c r="N371" s="49"/>
    </row>
    <row r="372" spans="1:14" ht="31.5" x14ac:dyDescent="0.25">
      <c r="A372" s="1"/>
      <c r="B372" s="40"/>
      <c r="C372" s="40"/>
      <c r="D372" s="40"/>
      <c r="E372" s="40"/>
      <c r="F372" s="41"/>
      <c r="G372" s="116" t="s">
        <v>143</v>
      </c>
      <c r="H372" s="44"/>
      <c r="I372" s="85" t="s">
        <v>144</v>
      </c>
      <c r="J372" s="192" t="s">
        <v>0</v>
      </c>
      <c r="K372" s="186">
        <f>SUM(K373:K374)</f>
        <v>85000</v>
      </c>
      <c r="L372" s="186">
        <f>SUM(L373:L374)</f>
        <v>65474</v>
      </c>
      <c r="M372" s="364">
        <f t="shared" si="21"/>
        <v>77.02823529411765</v>
      </c>
      <c r="N372" s="48"/>
    </row>
    <row r="373" spans="1:14" ht="47.25" x14ac:dyDescent="0.25">
      <c r="A373" s="1"/>
      <c r="B373" s="379" t="s">
        <v>21</v>
      </c>
      <c r="C373" s="379"/>
      <c r="D373" s="379"/>
      <c r="E373" s="379"/>
      <c r="F373" s="380"/>
      <c r="G373" s="21" t="s">
        <v>2</v>
      </c>
      <c r="H373" s="54"/>
      <c r="I373" s="215"/>
      <c r="J373" s="192">
        <v>200</v>
      </c>
      <c r="K373" s="186">
        <v>40000</v>
      </c>
      <c r="L373" s="186">
        <v>20474</v>
      </c>
      <c r="M373" s="364">
        <f t="shared" si="21"/>
        <v>51.185000000000002</v>
      </c>
      <c r="N373" s="48"/>
    </row>
    <row r="374" spans="1:14" ht="31.5" x14ac:dyDescent="0.25">
      <c r="A374" s="1"/>
      <c r="B374" s="356"/>
      <c r="C374" s="356"/>
      <c r="D374" s="356"/>
      <c r="E374" s="356"/>
      <c r="F374" s="357"/>
      <c r="G374" s="22" t="s">
        <v>5</v>
      </c>
      <c r="H374" s="53"/>
      <c r="I374" s="193" t="s">
        <v>0</v>
      </c>
      <c r="J374" s="192">
        <v>300</v>
      </c>
      <c r="K374" s="186">
        <v>45000</v>
      </c>
      <c r="L374" s="186">
        <v>45000</v>
      </c>
      <c r="M374" s="364">
        <f t="shared" si="21"/>
        <v>100</v>
      </c>
      <c r="N374" s="48"/>
    </row>
    <row r="375" spans="1:14" ht="63" x14ac:dyDescent="0.25">
      <c r="A375" s="1"/>
      <c r="B375" s="97"/>
      <c r="C375" s="97"/>
      <c r="D375" s="97"/>
      <c r="E375" s="97"/>
      <c r="F375" s="98"/>
      <c r="G375" s="71" t="s">
        <v>367</v>
      </c>
      <c r="H375" s="26"/>
      <c r="I375" s="355" t="s">
        <v>370</v>
      </c>
      <c r="J375" s="190"/>
      <c r="K375" s="188">
        <f>SUM(K376+K378+K380)</f>
        <v>43309860</v>
      </c>
      <c r="L375" s="188">
        <f>SUM(L376+L378+L380)</f>
        <v>24277443</v>
      </c>
      <c r="M375" s="363">
        <f t="shared" ref="M375:M393" si="24">L375/K375%</f>
        <v>56.055233150141795</v>
      </c>
      <c r="N375" s="48"/>
    </row>
    <row r="376" spans="1:14" ht="94.5" x14ac:dyDescent="0.25">
      <c r="A376" s="1"/>
      <c r="B376" s="383">
        <v>500</v>
      </c>
      <c r="C376" s="383"/>
      <c r="D376" s="383"/>
      <c r="E376" s="383"/>
      <c r="F376" s="377"/>
      <c r="G376" s="21" t="s">
        <v>368</v>
      </c>
      <c r="H376" s="22"/>
      <c r="I376" s="215" t="s">
        <v>371</v>
      </c>
      <c r="J376" s="192"/>
      <c r="K376" s="186">
        <f>SUM(K377:K377)</f>
        <v>23671440</v>
      </c>
      <c r="L376" s="186">
        <f>SUM(L377:L377)</f>
        <v>12838962</v>
      </c>
      <c r="M376" s="364">
        <f t="shared" si="24"/>
        <v>54.238195901896972</v>
      </c>
      <c r="N376" s="49"/>
    </row>
    <row r="377" spans="1:14" ht="31.5" x14ac:dyDescent="0.25">
      <c r="A377" s="1"/>
      <c r="B377" s="40"/>
      <c r="C377" s="40"/>
      <c r="D377" s="40"/>
      <c r="E377" s="40"/>
      <c r="F377" s="41"/>
      <c r="G377" s="22" t="s">
        <v>5</v>
      </c>
      <c r="H377" s="44"/>
      <c r="I377" s="193" t="s">
        <v>0</v>
      </c>
      <c r="J377" s="192">
        <v>300</v>
      </c>
      <c r="K377" s="186">
        <v>23671440</v>
      </c>
      <c r="L377" s="186">
        <v>12838962</v>
      </c>
      <c r="M377" s="364">
        <f t="shared" si="24"/>
        <v>54.238195901896972</v>
      </c>
      <c r="N377" s="48"/>
    </row>
    <row r="378" spans="1:14" ht="78.75" x14ac:dyDescent="0.25">
      <c r="A378" s="1"/>
      <c r="B378" s="389" t="s">
        <v>20</v>
      </c>
      <c r="C378" s="390"/>
      <c r="D378" s="390"/>
      <c r="E378" s="390"/>
      <c r="F378" s="390"/>
      <c r="G378" s="21" t="s">
        <v>369</v>
      </c>
      <c r="H378" s="25"/>
      <c r="I378" s="215" t="s">
        <v>372</v>
      </c>
      <c r="J378" s="192"/>
      <c r="K378" s="186">
        <f>SUM(K379:K379)</f>
        <v>19305120</v>
      </c>
      <c r="L378" s="186">
        <f>SUM(L379:L379)</f>
        <v>11273426</v>
      </c>
      <c r="M378" s="364">
        <f t="shared" si="24"/>
        <v>58.396042086244478</v>
      </c>
      <c r="N378" s="48"/>
    </row>
    <row r="379" spans="1:14" ht="31.5" x14ac:dyDescent="0.25">
      <c r="A379" s="1"/>
      <c r="B379" s="377">
        <v>500</v>
      </c>
      <c r="C379" s="378"/>
      <c r="D379" s="378"/>
      <c r="E379" s="378"/>
      <c r="F379" s="378"/>
      <c r="G379" s="22" t="s">
        <v>5</v>
      </c>
      <c r="H379" s="22"/>
      <c r="I379" s="193" t="s">
        <v>0</v>
      </c>
      <c r="J379" s="192">
        <v>300</v>
      </c>
      <c r="K379" s="186">
        <v>19305120</v>
      </c>
      <c r="L379" s="186">
        <v>11273426</v>
      </c>
      <c r="M379" s="365">
        <f t="shared" si="24"/>
        <v>58.396042086244478</v>
      </c>
      <c r="N379" s="49"/>
    </row>
    <row r="380" spans="1:14" ht="110.25" x14ac:dyDescent="0.25">
      <c r="A380" s="1"/>
      <c r="B380" s="209"/>
      <c r="C380" s="214"/>
      <c r="D380" s="214"/>
      <c r="E380" s="214"/>
      <c r="F380" s="214"/>
      <c r="G380" s="22" t="s">
        <v>275</v>
      </c>
      <c r="H380" s="22"/>
      <c r="I380" s="193" t="s">
        <v>404</v>
      </c>
      <c r="J380" s="192"/>
      <c r="K380" s="186">
        <f>SUM(K381)</f>
        <v>333300</v>
      </c>
      <c r="L380" s="186">
        <f>SUM(L381)</f>
        <v>165055</v>
      </c>
      <c r="M380" s="364">
        <f t="shared" si="24"/>
        <v>49.521452145214525</v>
      </c>
      <c r="N380" s="49"/>
    </row>
    <row r="381" spans="1:14" ht="47.25" x14ac:dyDescent="0.25">
      <c r="A381" s="1"/>
      <c r="B381" s="209"/>
      <c r="C381" s="214"/>
      <c r="D381" s="214"/>
      <c r="E381" s="214"/>
      <c r="F381" s="214"/>
      <c r="G381" s="22" t="s">
        <v>2</v>
      </c>
      <c r="H381" s="22"/>
      <c r="I381" s="193"/>
      <c r="J381" s="192">
        <v>200</v>
      </c>
      <c r="K381" s="186">
        <v>333300</v>
      </c>
      <c r="L381" s="186">
        <v>165055</v>
      </c>
      <c r="M381" s="364">
        <f t="shared" si="24"/>
        <v>49.521452145214525</v>
      </c>
      <c r="N381" s="49"/>
    </row>
    <row r="382" spans="1:14" ht="78.75" x14ac:dyDescent="0.25">
      <c r="A382" s="1"/>
      <c r="B382" s="209"/>
      <c r="C382" s="214"/>
      <c r="D382" s="214"/>
      <c r="E382" s="214"/>
      <c r="F382" s="214"/>
      <c r="G382" s="114" t="s">
        <v>79</v>
      </c>
      <c r="H382" s="22"/>
      <c r="I382" s="259" t="s">
        <v>148</v>
      </c>
      <c r="J382" s="190"/>
      <c r="K382" s="188">
        <f>SUM(K384)</f>
        <v>1940000</v>
      </c>
      <c r="L382" s="188">
        <f>SUM(L384)</f>
        <v>877607</v>
      </c>
      <c r="M382" s="360">
        <f t="shared" si="24"/>
        <v>45.237474226804125</v>
      </c>
      <c r="N382" s="49"/>
    </row>
    <row r="383" spans="1:14" ht="94.5" x14ac:dyDescent="0.25">
      <c r="A383" s="1"/>
      <c r="B383" s="209"/>
      <c r="C383" s="214"/>
      <c r="D383" s="214"/>
      <c r="E383" s="214"/>
      <c r="F383" s="214"/>
      <c r="G383" s="115" t="s">
        <v>149</v>
      </c>
      <c r="H383" s="22"/>
      <c r="I383" s="266" t="s">
        <v>150</v>
      </c>
      <c r="J383" s="190"/>
      <c r="K383" s="188">
        <f>SUM(K384)</f>
        <v>1940000</v>
      </c>
      <c r="L383" s="188">
        <f>SUM(L384)</f>
        <v>877607</v>
      </c>
      <c r="M383" s="363">
        <f t="shared" si="24"/>
        <v>45.237474226804125</v>
      </c>
      <c r="N383" s="49"/>
    </row>
    <row r="384" spans="1:14" ht="63" x14ac:dyDescent="0.25">
      <c r="A384" s="1"/>
      <c r="B384" s="209"/>
      <c r="C384" s="214"/>
      <c r="D384" s="214"/>
      <c r="E384" s="214"/>
      <c r="F384" s="214"/>
      <c r="G384" s="21" t="s">
        <v>80</v>
      </c>
      <c r="H384" s="22"/>
      <c r="I384" s="73" t="s">
        <v>151</v>
      </c>
      <c r="J384" s="192"/>
      <c r="K384" s="186">
        <f>SUM(K385:K386)</f>
        <v>1940000</v>
      </c>
      <c r="L384" s="186">
        <f>SUM(L385:L386)</f>
        <v>877607</v>
      </c>
      <c r="M384" s="364">
        <f t="shared" si="24"/>
        <v>45.237474226804125</v>
      </c>
      <c r="N384" s="49"/>
    </row>
    <row r="385" spans="1:14" ht="47.25" x14ac:dyDescent="0.25">
      <c r="A385" s="1"/>
      <c r="B385" s="11"/>
      <c r="C385" s="11"/>
      <c r="D385" s="11"/>
      <c r="E385" s="11"/>
      <c r="F385" s="12"/>
      <c r="G385" s="22" t="s">
        <v>2</v>
      </c>
      <c r="H385" s="27"/>
      <c r="I385" s="193"/>
      <c r="J385" s="192">
        <v>200</v>
      </c>
      <c r="K385" s="186">
        <v>30000</v>
      </c>
      <c r="L385" s="186">
        <v>10257</v>
      </c>
      <c r="M385" s="361">
        <f t="shared" si="24"/>
        <v>34.19</v>
      </c>
      <c r="N385" s="48"/>
    </row>
    <row r="386" spans="1:14" ht="31.5" x14ac:dyDescent="0.25">
      <c r="A386" s="1"/>
      <c r="B386" s="40"/>
      <c r="C386" s="40"/>
      <c r="D386" s="40"/>
      <c r="E386" s="40"/>
      <c r="F386" s="41"/>
      <c r="G386" s="22" t="s">
        <v>5</v>
      </c>
      <c r="H386" s="56"/>
      <c r="I386" s="191"/>
      <c r="J386" s="192">
        <v>300</v>
      </c>
      <c r="K386" s="186">
        <v>1910000</v>
      </c>
      <c r="L386" s="186">
        <v>867350</v>
      </c>
      <c r="M386" s="364">
        <f t="shared" si="24"/>
        <v>45.410994764397905</v>
      </c>
      <c r="N386" s="49"/>
    </row>
    <row r="387" spans="1:14" ht="94.5" x14ac:dyDescent="0.25">
      <c r="A387" s="1"/>
      <c r="B387" s="11"/>
      <c r="C387" s="11"/>
      <c r="D387" s="11"/>
      <c r="E387" s="11"/>
      <c r="F387" s="12"/>
      <c r="G387" s="26" t="s">
        <v>301</v>
      </c>
      <c r="H387" s="22"/>
      <c r="I387" s="267" t="s">
        <v>303</v>
      </c>
      <c r="J387" s="190"/>
      <c r="K387" s="188">
        <f>SUM(K388+K391)</f>
        <v>562000</v>
      </c>
      <c r="L387" s="188">
        <f>SUM(L388+L391)</f>
        <v>227828</v>
      </c>
      <c r="M387" s="363">
        <f t="shared" si="24"/>
        <v>40.538790035587191</v>
      </c>
      <c r="N387" s="49"/>
    </row>
    <row r="388" spans="1:14" ht="94.5" x14ac:dyDescent="0.25">
      <c r="A388" s="1"/>
      <c r="B388" s="89"/>
      <c r="C388" s="89"/>
      <c r="D388" s="89"/>
      <c r="E388" s="89"/>
      <c r="F388" s="90"/>
      <c r="G388" s="26" t="s">
        <v>302</v>
      </c>
      <c r="H388" s="22"/>
      <c r="I388" s="267" t="s">
        <v>304</v>
      </c>
      <c r="J388" s="190"/>
      <c r="K388" s="188">
        <f>SUM(K389)</f>
        <v>500000</v>
      </c>
      <c r="L388" s="188">
        <f>SUM(L389)</f>
        <v>214828</v>
      </c>
      <c r="M388" s="363">
        <f t="shared" si="24"/>
        <v>42.965600000000002</v>
      </c>
      <c r="N388" s="49"/>
    </row>
    <row r="389" spans="1:14" ht="31.5" x14ac:dyDescent="0.25">
      <c r="A389" s="1"/>
      <c r="B389" s="11"/>
      <c r="C389" s="11"/>
      <c r="D389" s="11"/>
      <c r="E389" s="11"/>
      <c r="F389" s="12"/>
      <c r="G389" s="22" t="s">
        <v>142</v>
      </c>
      <c r="H389" s="22"/>
      <c r="I389" s="191" t="s">
        <v>305</v>
      </c>
      <c r="J389" s="192"/>
      <c r="K389" s="186">
        <f>SUM(K390)</f>
        <v>500000</v>
      </c>
      <c r="L389" s="186">
        <f>SUM(L390)</f>
        <v>214828</v>
      </c>
      <c r="M389" s="364">
        <f t="shared" si="24"/>
        <v>42.965600000000002</v>
      </c>
      <c r="N389" s="49"/>
    </row>
    <row r="390" spans="1:14" ht="63" x14ac:dyDescent="0.25">
      <c r="A390" s="1"/>
      <c r="B390" s="143"/>
      <c r="C390" s="143"/>
      <c r="D390" s="143"/>
      <c r="E390" s="143"/>
      <c r="F390" s="144"/>
      <c r="G390" s="22" t="s">
        <v>4</v>
      </c>
      <c r="H390" s="22"/>
      <c r="I390" s="234"/>
      <c r="J390" s="192">
        <v>600</v>
      </c>
      <c r="K390" s="186">
        <v>500000</v>
      </c>
      <c r="L390" s="186">
        <v>214828</v>
      </c>
      <c r="M390" s="364">
        <f t="shared" si="24"/>
        <v>42.965600000000002</v>
      </c>
      <c r="N390" s="49"/>
    </row>
    <row r="391" spans="1:14" ht="63" x14ac:dyDescent="0.25">
      <c r="A391" s="1"/>
      <c r="B391" s="143"/>
      <c r="C391" s="143"/>
      <c r="D391" s="143"/>
      <c r="E391" s="143"/>
      <c r="F391" s="144"/>
      <c r="G391" s="26" t="s">
        <v>353</v>
      </c>
      <c r="H391" s="22"/>
      <c r="I391" s="201" t="s">
        <v>354</v>
      </c>
      <c r="J391" s="190"/>
      <c r="K391" s="188">
        <f>SUM(K392)</f>
        <v>62000</v>
      </c>
      <c r="L391" s="188">
        <f>SUM(L392)</f>
        <v>13000</v>
      </c>
      <c r="M391" s="363">
        <f t="shared" si="24"/>
        <v>20.967741935483872</v>
      </c>
      <c r="N391" s="49"/>
    </row>
    <row r="392" spans="1:14" ht="31.5" x14ac:dyDescent="0.25">
      <c r="A392" s="1"/>
      <c r="B392" s="143"/>
      <c r="C392" s="143"/>
      <c r="D392" s="143"/>
      <c r="E392" s="143"/>
      <c r="F392" s="144"/>
      <c r="G392" s="22" t="s">
        <v>143</v>
      </c>
      <c r="H392" s="22"/>
      <c r="I392" s="193" t="s">
        <v>373</v>
      </c>
      <c r="J392" s="192"/>
      <c r="K392" s="186">
        <f>SUM(K393)</f>
        <v>62000</v>
      </c>
      <c r="L392" s="186">
        <f>SUM(L393)</f>
        <v>13000</v>
      </c>
      <c r="M392" s="364">
        <f t="shared" si="24"/>
        <v>20.967741935483872</v>
      </c>
      <c r="N392" s="49"/>
    </row>
    <row r="393" spans="1:14" ht="63" x14ac:dyDescent="0.25">
      <c r="A393" s="1"/>
      <c r="B393" s="143"/>
      <c r="C393" s="143"/>
      <c r="D393" s="143"/>
      <c r="E393" s="143"/>
      <c r="F393" s="144"/>
      <c r="G393" s="22" t="s">
        <v>4</v>
      </c>
      <c r="H393" s="22"/>
      <c r="I393" s="234"/>
      <c r="J393" s="192">
        <v>600</v>
      </c>
      <c r="K393" s="186">
        <v>62000</v>
      </c>
      <c r="L393" s="186">
        <v>13000</v>
      </c>
      <c r="M393" s="364">
        <f t="shared" si="24"/>
        <v>20.967741935483872</v>
      </c>
      <c r="N393" s="49"/>
    </row>
    <row r="394" spans="1:14" ht="78.75" x14ac:dyDescent="0.25">
      <c r="A394" s="1"/>
      <c r="B394" s="208"/>
      <c r="C394" s="208"/>
      <c r="D394" s="208"/>
      <c r="E394" s="208"/>
      <c r="F394" s="209"/>
      <c r="G394" s="79" t="s">
        <v>233</v>
      </c>
      <c r="H394" s="31">
        <v>876</v>
      </c>
      <c r="I394" s="219"/>
      <c r="J394" s="192"/>
      <c r="K394" s="203">
        <f>SUM(K395+K445+K493+K486+K430+K425)</f>
        <v>74533293</v>
      </c>
      <c r="L394" s="203">
        <f>SUM(L395+L445+L493+L486+L430+L425)</f>
        <v>36150760</v>
      </c>
      <c r="M394" s="359">
        <f t="shared" ref="M394:M436" si="25">L394/K394%</f>
        <v>48.502834833823854</v>
      </c>
      <c r="N394" s="49"/>
    </row>
    <row r="395" spans="1:14" ht="78.75" x14ac:dyDescent="0.25">
      <c r="A395" s="1"/>
      <c r="B395" s="62"/>
      <c r="C395" s="62"/>
      <c r="D395" s="62"/>
      <c r="E395" s="62"/>
      <c r="F395" s="63"/>
      <c r="G395" s="31" t="s">
        <v>346</v>
      </c>
      <c r="H395" s="31"/>
      <c r="I395" s="310" t="s">
        <v>86</v>
      </c>
      <c r="J395" s="327"/>
      <c r="K395" s="203">
        <f>SUM(K396+K404+K418)</f>
        <v>4116277</v>
      </c>
      <c r="L395" s="203">
        <f>SUM(L396+L404+L418)</f>
        <v>2270977</v>
      </c>
      <c r="M395" s="366">
        <f t="shared" si="25"/>
        <v>55.170655424792848</v>
      </c>
      <c r="N395" s="49"/>
    </row>
    <row r="396" spans="1:14" ht="63" x14ac:dyDescent="0.25">
      <c r="A396" s="1"/>
      <c r="B396" s="353"/>
      <c r="C396" s="353"/>
      <c r="D396" s="353"/>
      <c r="E396" s="353"/>
      <c r="F396" s="354"/>
      <c r="G396" s="114" t="s">
        <v>509</v>
      </c>
      <c r="H396" s="31"/>
      <c r="I396" s="355" t="s">
        <v>226</v>
      </c>
      <c r="J396" s="327"/>
      <c r="K396" s="188">
        <f>SUM(K397)</f>
        <v>72187</v>
      </c>
      <c r="L396" s="188">
        <f>SUM(L397)</f>
        <v>46875</v>
      </c>
      <c r="M396" s="363">
        <f t="shared" si="25"/>
        <v>64.935514704863763</v>
      </c>
      <c r="N396" s="49"/>
    </row>
    <row r="397" spans="1:14" ht="31.5" x14ac:dyDescent="0.25">
      <c r="A397" s="1"/>
      <c r="B397" s="353"/>
      <c r="C397" s="353"/>
      <c r="D397" s="353"/>
      <c r="E397" s="353"/>
      <c r="F397" s="354"/>
      <c r="G397" s="22" t="s">
        <v>447</v>
      </c>
      <c r="H397" s="31"/>
      <c r="I397" s="266" t="s">
        <v>102</v>
      </c>
      <c r="J397" s="192"/>
      <c r="K397" s="188">
        <f>SUM(K398+K400+K402)</f>
        <v>72187</v>
      </c>
      <c r="L397" s="188">
        <f>SUM(L398+L400+L402)</f>
        <v>46875</v>
      </c>
      <c r="M397" s="369">
        <f t="shared" si="25"/>
        <v>64.935514704863763</v>
      </c>
      <c r="N397" s="49"/>
    </row>
    <row r="398" spans="1:14" ht="94.5" x14ac:dyDescent="0.25">
      <c r="A398" s="1"/>
      <c r="B398" s="353"/>
      <c r="C398" s="353"/>
      <c r="D398" s="353"/>
      <c r="E398" s="353"/>
      <c r="F398" s="354"/>
      <c r="G398" s="22" t="s">
        <v>324</v>
      </c>
      <c r="H398" s="31"/>
      <c r="I398" s="193" t="s">
        <v>325</v>
      </c>
      <c r="J398" s="192"/>
      <c r="K398" s="186">
        <f>SUM(K399)</f>
        <v>2812</v>
      </c>
      <c r="L398" s="186">
        <f>SUM(L399)</f>
        <v>2812</v>
      </c>
      <c r="M398" s="364">
        <f t="shared" si="25"/>
        <v>100</v>
      </c>
      <c r="N398" s="49"/>
    </row>
    <row r="399" spans="1:14" ht="63" x14ac:dyDescent="0.25">
      <c r="A399" s="1"/>
      <c r="B399" s="353"/>
      <c r="C399" s="353"/>
      <c r="D399" s="353"/>
      <c r="E399" s="353"/>
      <c r="F399" s="354"/>
      <c r="G399" s="22" t="s">
        <v>4</v>
      </c>
      <c r="H399" s="31"/>
      <c r="I399" s="191" t="s">
        <v>0</v>
      </c>
      <c r="J399" s="192">
        <v>600</v>
      </c>
      <c r="K399" s="186">
        <v>2812</v>
      </c>
      <c r="L399" s="186">
        <v>2812</v>
      </c>
      <c r="M399" s="364">
        <f t="shared" si="25"/>
        <v>100</v>
      </c>
      <c r="N399" s="49"/>
    </row>
    <row r="400" spans="1:14" ht="46.5" customHeight="1" x14ac:dyDescent="0.25">
      <c r="A400" s="1"/>
      <c r="B400" s="353"/>
      <c r="C400" s="353"/>
      <c r="D400" s="353"/>
      <c r="E400" s="353"/>
      <c r="F400" s="354"/>
      <c r="G400" s="118" t="s">
        <v>285</v>
      </c>
      <c r="H400" s="31"/>
      <c r="I400" s="312" t="s">
        <v>103</v>
      </c>
      <c r="J400" s="192"/>
      <c r="K400" s="186">
        <f>SUM(K401)</f>
        <v>44063</v>
      </c>
      <c r="L400" s="186">
        <f>SUM(L401)</f>
        <v>44063</v>
      </c>
      <c r="M400" s="364">
        <f t="shared" si="25"/>
        <v>100</v>
      </c>
      <c r="N400" s="49"/>
    </row>
    <row r="401" spans="1:14" ht="63" x14ac:dyDescent="0.25">
      <c r="A401" s="1"/>
      <c r="B401" s="353"/>
      <c r="C401" s="353"/>
      <c r="D401" s="353"/>
      <c r="E401" s="353"/>
      <c r="F401" s="354"/>
      <c r="G401" s="22" t="s">
        <v>4</v>
      </c>
      <c r="H401" s="31"/>
      <c r="I401" s="219"/>
      <c r="J401" s="192">
        <v>600</v>
      </c>
      <c r="K401" s="186">
        <v>44063</v>
      </c>
      <c r="L401" s="186">
        <v>44063</v>
      </c>
      <c r="M401" s="364">
        <f t="shared" si="25"/>
        <v>100</v>
      </c>
      <c r="N401" s="49"/>
    </row>
    <row r="402" spans="1:14" ht="94.5" x14ac:dyDescent="0.25">
      <c r="A402" s="1"/>
      <c r="B402" s="353"/>
      <c r="C402" s="353"/>
      <c r="D402" s="353"/>
      <c r="E402" s="353"/>
      <c r="F402" s="354"/>
      <c r="G402" s="22" t="s">
        <v>104</v>
      </c>
      <c r="H402" s="31"/>
      <c r="I402" s="263" t="s">
        <v>326</v>
      </c>
      <c r="J402" s="192"/>
      <c r="K402" s="186">
        <f>SUM(K403)</f>
        <v>25312</v>
      </c>
      <c r="L402" s="186">
        <f>SUM(L403)</f>
        <v>0</v>
      </c>
      <c r="M402" s="364">
        <f t="shared" si="25"/>
        <v>0</v>
      </c>
      <c r="N402" s="49"/>
    </row>
    <row r="403" spans="1:14" ht="63" x14ac:dyDescent="0.25">
      <c r="A403" s="1"/>
      <c r="B403" s="353"/>
      <c r="C403" s="353"/>
      <c r="D403" s="353"/>
      <c r="E403" s="353"/>
      <c r="F403" s="354"/>
      <c r="G403" s="22" t="s">
        <v>4</v>
      </c>
      <c r="H403" s="31"/>
      <c r="I403" s="191" t="s">
        <v>0</v>
      </c>
      <c r="J403" s="192">
        <v>600</v>
      </c>
      <c r="K403" s="186">
        <v>25312</v>
      </c>
      <c r="L403" s="186">
        <v>0</v>
      </c>
      <c r="M403" s="364">
        <f t="shared" si="25"/>
        <v>0</v>
      </c>
      <c r="N403" s="49"/>
    </row>
    <row r="404" spans="1:14" ht="31.5" x14ac:dyDescent="0.25">
      <c r="A404" s="1"/>
      <c r="B404" s="62"/>
      <c r="C404" s="62"/>
      <c r="D404" s="62"/>
      <c r="E404" s="62"/>
      <c r="F404" s="63"/>
      <c r="G404" s="26" t="s">
        <v>258</v>
      </c>
      <c r="H404" s="31"/>
      <c r="I404" s="266" t="s">
        <v>110</v>
      </c>
      <c r="J404" s="190" t="s">
        <v>0</v>
      </c>
      <c r="K404" s="236">
        <f>SUM(K405+K414)</f>
        <v>3994090</v>
      </c>
      <c r="L404" s="236">
        <f>SUM(L405+L414)</f>
        <v>2184202</v>
      </c>
      <c r="M404" s="363">
        <f t="shared" si="25"/>
        <v>54.685848340923712</v>
      </c>
      <c r="N404" s="49"/>
    </row>
    <row r="405" spans="1:14" ht="48.75" customHeight="1" x14ac:dyDescent="0.25">
      <c r="A405" s="1"/>
      <c r="B405" s="386" t="s">
        <v>19</v>
      </c>
      <c r="C405" s="386"/>
      <c r="D405" s="386"/>
      <c r="E405" s="386"/>
      <c r="F405" s="387"/>
      <c r="G405" s="26" t="s">
        <v>294</v>
      </c>
      <c r="H405" s="26"/>
      <c r="I405" s="259" t="s">
        <v>111</v>
      </c>
      <c r="J405" s="190"/>
      <c r="K405" s="236">
        <f>SUM(K408+K406+K412+K410)</f>
        <v>3919090</v>
      </c>
      <c r="L405" s="236">
        <f>SUM(L408+L406+L412+L410)</f>
        <v>2139652</v>
      </c>
      <c r="M405" s="363">
        <f t="shared" si="25"/>
        <v>54.59563316994506</v>
      </c>
      <c r="N405" s="48"/>
    </row>
    <row r="406" spans="1:14" ht="47.25" x14ac:dyDescent="0.25">
      <c r="A406" s="1"/>
      <c r="B406" s="375" t="s">
        <v>18</v>
      </c>
      <c r="C406" s="375"/>
      <c r="D406" s="375"/>
      <c r="E406" s="375"/>
      <c r="F406" s="376"/>
      <c r="G406" s="21" t="s">
        <v>78</v>
      </c>
      <c r="H406" s="26"/>
      <c r="I406" s="215" t="s">
        <v>279</v>
      </c>
      <c r="J406" s="290"/>
      <c r="K406" s="237">
        <f>SUM(K407:K407)</f>
        <v>3769000</v>
      </c>
      <c r="L406" s="237">
        <f>SUM(L407:L407)</f>
        <v>2084250</v>
      </c>
      <c r="M406" s="361">
        <f t="shared" si="25"/>
        <v>55.299814274343326</v>
      </c>
      <c r="N406" s="48"/>
    </row>
    <row r="407" spans="1:14" ht="63" x14ac:dyDescent="0.25">
      <c r="A407" s="1"/>
      <c r="B407" s="42"/>
      <c r="C407" s="42"/>
      <c r="D407" s="42"/>
      <c r="E407" s="42"/>
      <c r="F407" s="43"/>
      <c r="G407" s="22" t="s">
        <v>4</v>
      </c>
      <c r="H407" s="30"/>
      <c r="I407" s="193"/>
      <c r="J407" s="192">
        <v>600</v>
      </c>
      <c r="K407" s="237">
        <v>3769000</v>
      </c>
      <c r="L407" s="237">
        <v>2084250</v>
      </c>
      <c r="M407" s="361">
        <f t="shared" si="25"/>
        <v>55.299814274343326</v>
      </c>
      <c r="N407" s="48"/>
    </row>
    <row r="408" spans="1:14" ht="47.25" x14ac:dyDescent="0.25">
      <c r="A408" s="1"/>
      <c r="B408" s="381" t="s">
        <v>17</v>
      </c>
      <c r="C408" s="381"/>
      <c r="D408" s="381"/>
      <c r="E408" s="381"/>
      <c r="F408" s="382"/>
      <c r="G408" s="118" t="s">
        <v>52</v>
      </c>
      <c r="H408" s="22"/>
      <c r="I408" s="263" t="s">
        <v>112</v>
      </c>
      <c r="J408" s="192" t="s">
        <v>0</v>
      </c>
      <c r="K408" s="237">
        <f>SUM(K409:K409)</f>
        <v>25000</v>
      </c>
      <c r="L408" s="237">
        <f>SUM(L409:L409)</f>
        <v>14000</v>
      </c>
      <c r="M408" s="361">
        <f t="shared" si="25"/>
        <v>56</v>
      </c>
      <c r="N408" s="48"/>
    </row>
    <row r="409" spans="1:14" ht="47.25" x14ac:dyDescent="0.25">
      <c r="A409" s="1"/>
      <c r="B409" s="381">
        <v>200</v>
      </c>
      <c r="C409" s="381"/>
      <c r="D409" s="381"/>
      <c r="E409" s="381"/>
      <c r="F409" s="382"/>
      <c r="G409" s="22" t="s">
        <v>2</v>
      </c>
      <c r="H409" s="72"/>
      <c r="I409" s="193" t="s">
        <v>0</v>
      </c>
      <c r="J409" s="192">
        <v>200</v>
      </c>
      <c r="K409" s="237">
        <v>25000</v>
      </c>
      <c r="L409" s="237">
        <v>14000</v>
      </c>
      <c r="M409" s="365">
        <f t="shared" si="25"/>
        <v>56</v>
      </c>
      <c r="N409" s="49"/>
    </row>
    <row r="410" spans="1:14" ht="63" x14ac:dyDescent="0.25">
      <c r="A410" s="1"/>
      <c r="B410" s="347"/>
      <c r="C410" s="347"/>
      <c r="D410" s="347"/>
      <c r="E410" s="347"/>
      <c r="F410" s="348"/>
      <c r="G410" s="22" t="s">
        <v>477</v>
      </c>
      <c r="H410" s="72"/>
      <c r="I410" s="193" t="s">
        <v>503</v>
      </c>
      <c r="J410" s="192"/>
      <c r="K410" s="237">
        <f>SUM(K411:K411)</f>
        <v>3090</v>
      </c>
      <c r="L410" s="237">
        <f>SUM(L411:L411)</f>
        <v>2021</v>
      </c>
      <c r="M410" s="364">
        <f t="shared" si="25"/>
        <v>65.404530744336569</v>
      </c>
      <c r="N410" s="49"/>
    </row>
    <row r="411" spans="1:14" ht="63" x14ac:dyDescent="0.25">
      <c r="A411" s="1"/>
      <c r="B411" s="347"/>
      <c r="C411" s="347"/>
      <c r="D411" s="347"/>
      <c r="E411" s="347"/>
      <c r="F411" s="348"/>
      <c r="G411" s="22" t="s">
        <v>4</v>
      </c>
      <c r="H411" s="72"/>
      <c r="I411" s="193"/>
      <c r="J411" s="192">
        <v>600</v>
      </c>
      <c r="K411" s="237">
        <v>3090</v>
      </c>
      <c r="L411" s="237">
        <v>2021</v>
      </c>
      <c r="M411" s="364">
        <f t="shared" si="25"/>
        <v>65.404530744336569</v>
      </c>
      <c r="N411" s="49"/>
    </row>
    <row r="412" spans="1:14" ht="63" x14ac:dyDescent="0.25">
      <c r="A412" s="1"/>
      <c r="B412" s="336"/>
      <c r="C412" s="336"/>
      <c r="D412" s="336"/>
      <c r="E412" s="336"/>
      <c r="F412" s="337"/>
      <c r="G412" s="22" t="s">
        <v>477</v>
      </c>
      <c r="H412" s="72"/>
      <c r="I412" s="193" t="s">
        <v>478</v>
      </c>
      <c r="J412" s="192"/>
      <c r="K412" s="237">
        <f>SUM(K413:K413)</f>
        <v>122000</v>
      </c>
      <c r="L412" s="237">
        <f>SUM(L413:L413)</f>
        <v>39381</v>
      </c>
      <c r="M412" s="361">
        <f t="shared" si="25"/>
        <v>32.279508196721309</v>
      </c>
      <c r="N412" s="49"/>
    </row>
    <row r="413" spans="1:14" ht="63" x14ac:dyDescent="0.25">
      <c r="A413" s="1"/>
      <c r="B413" s="336"/>
      <c r="C413" s="336"/>
      <c r="D413" s="336"/>
      <c r="E413" s="336"/>
      <c r="F413" s="337"/>
      <c r="G413" s="22" t="s">
        <v>4</v>
      </c>
      <c r="H413" s="72"/>
      <c r="I413" s="193"/>
      <c r="J413" s="192">
        <v>600</v>
      </c>
      <c r="K413" s="237">
        <v>122000</v>
      </c>
      <c r="L413" s="237">
        <v>39381</v>
      </c>
      <c r="M413" s="361">
        <f t="shared" si="25"/>
        <v>32.279508196721309</v>
      </c>
      <c r="N413" s="49"/>
    </row>
    <row r="414" spans="1:14" ht="47.25" x14ac:dyDescent="0.25">
      <c r="A414" s="1"/>
      <c r="B414" s="379" t="s">
        <v>16</v>
      </c>
      <c r="C414" s="379"/>
      <c r="D414" s="379"/>
      <c r="E414" s="379"/>
      <c r="F414" s="380"/>
      <c r="G414" s="115" t="s">
        <v>271</v>
      </c>
      <c r="H414" s="30"/>
      <c r="I414" s="261" t="s">
        <v>272</v>
      </c>
      <c r="J414" s="192"/>
      <c r="K414" s="236">
        <f>SUM(K415)</f>
        <v>75000</v>
      </c>
      <c r="L414" s="236">
        <f>SUM(L415)</f>
        <v>44550</v>
      </c>
      <c r="M414" s="363">
        <f t="shared" si="25"/>
        <v>59.4</v>
      </c>
      <c r="N414" s="49"/>
    </row>
    <row r="415" spans="1:14" ht="47.25" x14ac:dyDescent="0.25">
      <c r="A415" s="1"/>
      <c r="B415" s="110"/>
      <c r="C415" s="110"/>
      <c r="D415" s="110"/>
      <c r="E415" s="110"/>
      <c r="F415" s="111"/>
      <c r="G415" s="120" t="s">
        <v>52</v>
      </c>
      <c r="H415" s="22"/>
      <c r="I415" s="263" t="s">
        <v>273</v>
      </c>
      <c r="J415" s="192" t="s">
        <v>0</v>
      </c>
      <c r="K415" s="237">
        <f>SUM(K416:K417)</f>
        <v>75000</v>
      </c>
      <c r="L415" s="237">
        <f>SUM(L416:L417)</f>
        <v>44550</v>
      </c>
      <c r="M415" s="364">
        <f t="shared" si="25"/>
        <v>59.4</v>
      </c>
      <c r="N415" s="49"/>
    </row>
    <row r="416" spans="1:14" ht="47.25" x14ac:dyDescent="0.25">
      <c r="A416" s="1"/>
      <c r="B416" s="110"/>
      <c r="C416" s="110"/>
      <c r="D416" s="110"/>
      <c r="E416" s="110"/>
      <c r="F416" s="111"/>
      <c r="G416" s="22" t="s">
        <v>2</v>
      </c>
      <c r="H416" s="23"/>
      <c r="I416" s="193" t="s">
        <v>0</v>
      </c>
      <c r="J416" s="192">
        <v>200</v>
      </c>
      <c r="K416" s="237">
        <v>45000</v>
      </c>
      <c r="L416" s="237">
        <v>14550</v>
      </c>
      <c r="M416" s="364">
        <f t="shared" si="25"/>
        <v>32.333333333333336</v>
      </c>
      <c r="N416" s="49"/>
    </row>
    <row r="417" spans="1:14" ht="63" x14ac:dyDescent="0.25">
      <c r="A417" s="1"/>
      <c r="B417" s="110"/>
      <c r="C417" s="110"/>
      <c r="D417" s="110"/>
      <c r="E417" s="110"/>
      <c r="F417" s="111"/>
      <c r="G417" s="22" t="s">
        <v>4</v>
      </c>
      <c r="H417" s="22"/>
      <c r="I417" s="193"/>
      <c r="J417" s="192">
        <v>600</v>
      </c>
      <c r="K417" s="237">
        <v>30000</v>
      </c>
      <c r="L417" s="237">
        <v>30000</v>
      </c>
      <c r="M417" s="364">
        <f t="shared" si="25"/>
        <v>100</v>
      </c>
      <c r="N417" s="49"/>
    </row>
    <row r="418" spans="1:14" ht="97.5" customHeight="1" x14ac:dyDescent="0.25">
      <c r="A418" s="1"/>
      <c r="B418" s="110"/>
      <c r="C418" s="110"/>
      <c r="D418" s="110"/>
      <c r="E418" s="110"/>
      <c r="F418" s="111"/>
      <c r="G418" s="26" t="s">
        <v>259</v>
      </c>
      <c r="H418" s="22"/>
      <c r="I418" s="259" t="s">
        <v>113</v>
      </c>
      <c r="J418" s="190" t="s">
        <v>0</v>
      </c>
      <c r="K418" s="236">
        <f>SUM(K419+K422)</f>
        <v>50000</v>
      </c>
      <c r="L418" s="236">
        <f>SUM(L419+L422)</f>
        <v>39900</v>
      </c>
      <c r="M418" s="360">
        <f t="shared" si="25"/>
        <v>79.8</v>
      </c>
      <c r="N418" s="49"/>
    </row>
    <row r="419" spans="1:14" ht="129.75" customHeight="1" x14ac:dyDescent="0.25">
      <c r="A419" s="1"/>
      <c r="B419" s="9"/>
      <c r="C419" s="9"/>
      <c r="D419" s="9"/>
      <c r="E419" s="9"/>
      <c r="F419" s="10"/>
      <c r="G419" s="26" t="s">
        <v>293</v>
      </c>
      <c r="H419" s="26"/>
      <c r="I419" s="259" t="s">
        <v>114</v>
      </c>
      <c r="J419" s="190"/>
      <c r="K419" s="236">
        <f>SUM(K420)</f>
        <v>22517</v>
      </c>
      <c r="L419" s="236">
        <f>SUM(L420)</f>
        <v>15500</v>
      </c>
      <c r="M419" s="360">
        <f t="shared" si="25"/>
        <v>68.836878802682421</v>
      </c>
      <c r="N419" s="48"/>
    </row>
    <row r="420" spans="1:14" ht="48" customHeight="1" x14ac:dyDescent="0.25">
      <c r="A420" s="1"/>
      <c r="B420" s="40"/>
      <c r="C420" s="40"/>
      <c r="D420" s="40"/>
      <c r="E420" s="40"/>
      <c r="F420" s="41"/>
      <c r="G420" s="118" t="s">
        <v>53</v>
      </c>
      <c r="H420" s="26"/>
      <c r="I420" s="260" t="s">
        <v>115</v>
      </c>
      <c r="J420" s="190"/>
      <c r="K420" s="237">
        <f>SUM(K421:K421)</f>
        <v>22517</v>
      </c>
      <c r="L420" s="237">
        <f>SUM(L421:L421)</f>
        <v>15500</v>
      </c>
      <c r="M420" s="361">
        <f t="shared" si="25"/>
        <v>68.836878802682421</v>
      </c>
      <c r="N420" s="49"/>
    </row>
    <row r="421" spans="1:14" ht="47.25" x14ac:dyDescent="0.25">
      <c r="A421" s="1"/>
      <c r="B421" s="9"/>
      <c r="C421" s="9"/>
      <c r="D421" s="9"/>
      <c r="E421" s="9"/>
      <c r="F421" s="10"/>
      <c r="G421" s="21" t="s">
        <v>2</v>
      </c>
      <c r="H421" s="30"/>
      <c r="I421" s="201"/>
      <c r="J421" s="192">
        <v>200</v>
      </c>
      <c r="K421" s="237">
        <v>22517</v>
      </c>
      <c r="L421" s="237">
        <v>15500</v>
      </c>
      <c r="M421" s="361">
        <f t="shared" si="25"/>
        <v>68.836878802682421</v>
      </c>
      <c r="N421" s="48"/>
    </row>
    <row r="422" spans="1:14" ht="47.25" x14ac:dyDescent="0.25">
      <c r="A422" s="1"/>
      <c r="B422" s="184"/>
      <c r="C422" s="184"/>
      <c r="D422" s="184"/>
      <c r="E422" s="184"/>
      <c r="F422" s="185"/>
      <c r="G422" s="26" t="s">
        <v>343</v>
      </c>
      <c r="H422" s="21"/>
      <c r="I422" s="201" t="s">
        <v>344</v>
      </c>
      <c r="J422" s="190"/>
      <c r="K422" s="238">
        <f>SUM(K423)</f>
        <v>27483</v>
      </c>
      <c r="L422" s="238">
        <f>SUM(L423)</f>
        <v>24400</v>
      </c>
      <c r="M422" s="360">
        <f t="shared" si="25"/>
        <v>88.782156242040543</v>
      </c>
      <c r="N422" s="49"/>
    </row>
    <row r="423" spans="1:14" ht="49.5" customHeight="1" x14ac:dyDescent="0.25">
      <c r="A423" s="1"/>
      <c r="B423" s="177"/>
      <c r="C423" s="177"/>
      <c r="D423" s="177"/>
      <c r="E423" s="177"/>
      <c r="F423" s="178"/>
      <c r="G423" s="22" t="s">
        <v>361</v>
      </c>
      <c r="H423" s="21"/>
      <c r="I423" s="201" t="s">
        <v>345</v>
      </c>
      <c r="J423" s="192"/>
      <c r="K423" s="237">
        <f>SUM(K424:K424)</f>
        <v>27483</v>
      </c>
      <c r="L423" s="237">
        <f>SUM(L424:L424)</f>
        <v>24400</v>
      </c>
      <c r="M423" s="361">
        <f t="shared" si="25"/>
        <v>88.782156242040543</v>
      </c>
      <c r="N423" s="49"/>
    </row>
    <row r="424" spans="1:14" ht="47.25" x14ac:dyDescent="0.25">
      <c r="A424" s="1"/>
      <c r="B424" s="177"/>
      <c r="C424" s="177"/>
      <c r="D424" s="177"/>
      <c r="E424" s="177"/>
      <c r="F424" s="178"/>
      <c r="G424" s="22" t="s">
        <v>2</v>
      </c>
      <c r="H424" s="21"/>
      <c r="I424" s="201"/>
      <c r="J424" s="192">
        <v>200</v>
      </c>
      <c r="K424" s="237">
        <v>27483</v>
      </c>
      <c r="L424" s="237">
        <v>24400</v>
      </c>
      <c r="M424" s="361">
        <f t="shared" si="25"/>
        <v>88.782156242040543</v>
      </c>
      <c r="N424" s="49"/>
    </row>
    <row r="425" spans="1:14" ht="63" x14ac:dyDescent="0.25">
      <c r="A425" s="1"/>
      <c r="B425" s="336"/>
      <c r="C425" s="336"/>
      <c r="D425" s="336"/>
      <c r="E425" s="336"/>
      <c r="F425" s="337"/>
      <c r="G425" s="31" t="s">
        <v>54</v>
      </c>
      <c r="H425" s="31"/>
      <c r="I425" s="302" t="s">
        <v>116</v>
      </c>
      <c r="J425" s="212" t="s">
        <v>0</v>
      </c>
      <c r="K425" s="203">
        <f t="shared" ref="K425:L428" si="26">SUM(K426)</f>
        <v>10000</v>
      </c>
      <c r="L425" s="203">
        <f t="shared" si="26"/>
        <v>10000</v>
      </c>
      <c r="M425" s="359">
        <f t="shared" si="25"/>
        <v>100</v>
      </c>
      <c r="N425" s="49"/>
    </row>
    <row r="426" spans="1:14" ht="94.5" x14ac:dyDescent="0.25">
      <c r="A426" s="1"/>
      <c r="B426" s="336"/>
      <c r="C426" s="336"/>
      <c r="D426" s="336"/>
      <c r="E426" s="336"/>
      <c r="F426" s="337"/>
      <c r="G426" s="114" t="s">
        <v>244</v>
      </c>
      <c r="H426" s="27"/>
      <c r="I426" s="261" t="s">
        <v>145</v>
      </c>
      <c r="J426" s="190"/>
      <c r="K426" s="188">
        <f t="shared" si="26"/>
        <v>10000</v>
      </c>
      <c r="L426" s="188">
        <f t="shared" si="26"/>
        <v>10000</v>
      </c>
      <c r="M426" s="360">
        <f t="shared" si="25"/>
        <v>100</v>
      </c>
      <c r="N426" s="49"/>
    </row>
    <row r="427" spans="1:14" ht="189" customHeight="1" x14ac:dyDescent="0.25">
      <c r="A427" s="1"/>
      <c r="B427" s="336"/>
      <c r="C427" s="336"/>
      <c r="D427" s="336"/>
      <c r="E427" s="336"/>
      <c r="F427" s="337"/>
      <c r="G427" s="114" t="s">
        <v>445</v>
      </c>
      <c r="H427" s="55"/>
      <c r="I427" s="261" t="s">
        <v>146</v>
      </c>
      <c r="J427" s="192"/>
      <c r="K427" s="188">
        <f t="shared" si="26"/>
        <v>10000</v>
      </c>
      <c r="L427" s="188">
        <f t="shared" si="26"/>
        <v>10000</v>
      </c>
      <c r="M427" s="360">
        <f t="shared" si="25"/>
        <v>100</v>
      </c>
      <c r="N427" s="49"/>
    </row>
    <row r="428" spans="1:14" ht="114.75" customHeight="1" x14ac:dyDescent="0.25">
      <c r="A428" s="1"/>
      <c r="B428" s="336"/>
      <c r="C428" s="336"/>
      <c r="D428" s="336"/>
      <c r="E428" s="336"/>
      <c r="F428" s="337"/>
      <c r="G428" s="116" t="s">
        <v>245</v>
      </c>
      <c r="H428" s="53"/>
      <c r="I428" s="73" t="s">
        <v>147</v>
      </c>
      <c r="J428" s="192"/>
      <c r="K428" s="186">
        <f t="shared" si="26"/>
        <v>10000</v>
      </c>
      <c r="L428" s="186">
        <f t="shared" si="26"/>
        <v>10000</v>
      </c>
      <c r="M428" s="361">
        <f t="shared" si="25"/>
        <v>100</v>
      </c>
      <c r="N428" s="49"/>
    </row>
    <row r="429" spans="1:14" ht="63" x14ac:dyDescent="0.25">
      <c r="A429" s="1"/>
      <c r="B429" s="336"/>
      <c r="C429" s="336"/>
      <c r="D429" s="336"/>
      <c r="E429" s="336"/>
      <c r="F429" s="337"/>
      <c r="G429" s="22" t="s">
        <v>4</v>
      </c>
      <c r="H429" s="22"/>
      <c r="I429" s="191" t="s">
        <v>0</v>
      </c>
      <c r="J429" s="192">
        <v>600</v>
      </c>
      <c r="K429" s="186">
        <v>10000</v>
      </c>
      <c r="L429" s="186">
        <v>10000</v>
      </c>
      <c r="M429" s="364">
        <f t="shared" si="25"/>
        <v>100</v>
      </c>
      <c r="N429" s="49"/>
    </row>
    <row r="430" spans="1:14" ht="94.5" x14ac:dyDescent="0.25">
      <c r="A430" s="1"/>
      <c r="B430" s="220"/>
      <c r="C430" s="220"/>
      <c r="D430" s="220"/>
      <c r="E430" s="220"/>
      <c r="F430" s="221"/>
      <c r="G430" s="155" t="s">
        <v>55</v>
      </c>
      <c r="H430" s="22"/>
      <c r="I430" s="157" t="s">
        <v>152</v>
      </c>
      <c r="J430" s="212" t="s">
        <v>0</v>
      </c>
      <c r="K430" s="203">
        <f>SUM(K431+K439)</f>
        <v>70000</v>
      </c>
      <c r="L430" s="203">
        <f>SUM(L431+L439)</f>
        <v>47182</v>
      </c>
      <c r="M430" s="364">
        <f t="shared" si="25"/>
        <v>67.402857142857144</v>
      </c>
      <c r="N430" s="49"/>
    </row>
    <row r="431" spans="1:14" ht="110.25" x14ac:dyDescent="0.25">
      <c r="A431" s="1"/>
      <c r="B431" s="242"/>
      <c r="C431" s="242"/>
      <c r="D431" s="242"/>
      <c r="E431" s="242"/>
      <c r="F431" s="243"/>
      <c r="G431" s="114" t="s">
        <v>405</v>
      </c>
      <c r="H431" s="22"/>
      <c r="I431" s="107" t="s">
        <v>408</v>
      </c>
      <c r="J431" s="190"/>
      <c r="K431" s="188">
        <f>SUM(K435+K432)</f>
        <v>30000</v>
      </c>
      <c r="L431" s="188">
        <f>SUM(L435+L432)</f>
        <v>15382</v>
      </c>
      <c r="M431" s="363">
        <f t="shared" si="25"/>
        <v>51.273333333333333</v>
      </c>
      <c r="N431" s="49"/>
    </row>
    <row r="432" spans="1:14" ht="126" x14ac:dyDescent="0.25">
      <c r="A432" s="1"/>
      <c r="B432" s="341"/>
      <c r="C432" s="341"/>
      <c r="D432" s="341"/>
      <c r="E432" s="341"/>
      <c r="F432" s="342"/>
      <c r="G432" s="114" t="s">
        <v>489</v>
      </c>
      <c r="H432" s="22"/>
      <c r="I432" s="107" t="s">
        <v>487</v>
      </c>
      <c r="J432" s="190"/>
      <c r="K432" s="188">
        <f>SUM(K433)</f>
        <v>10000</v>
      </c>
      <c r="L432" s="188">
        <f>SUM(L433)</f>
        <v>9000</v>
      </c>
      <c r="M432" s="363">
        <f t="shared" si="25"/>
        <v>90</v>
      </c>
      <c r="N432" s="49"/>
    </row>
    <row r="433" spans="1:14" ht="126" x14ac:dyDescent="0.25">
      <c r="A433" s="1"/>
      <c r="B433" s="341"/>
      <c r="C433" s="341"/>
      <c r="D433" s="341"/>
      <c r="E433" s="341"/>
      <c r="F433" s="342"/>
      <c r="G433" s="118" t="s">
        <v>486</v>
      </c>
      <c r="H433" s="22"/>
      <c r="I433" s="268" t="s">
        <v>488</v>
      </c>
      <c r="J433" s="190"/>
      <c r="K433" s="186">
        <f>SUM(K434:K434)</f>
        <v>10000</v>
      </c>
      <c r="L433" s="186">
        <f>SUM(L434:L434)</f>
        <v>9000</v>
      </c>
      <c r="M433" s="364">
        <f t="shared" si="25"/>
        <v>90</v>
      </c>
      <c r="N433" s="49"/>
    </row>
    <row r="434" spans="1:14" ht="47.25" x14ac:dyDescent="0.25">
      <c r="A434" s="1"/>
      <c r="B434" s="341"/>
      <c r="C434" s="341"/>
      <c r="D434" s="341"/>
      <c r="E434" s="341"/>
      <c r="F434" s="342"/>
      <c r="G434" s="24" t="s">
        <v>2</v>
      </c>
      <c r="H434" s="22"/>
      <c r="I434" s="269" t="s">
        <v>0</v>
      </c>
      <c r="J434" s="228">
        <v>200</v>
      </c>
      <c r="K434" s="186">
        <v>10000</v>
      </c>
      <c r="L434" s="186">
        <v>9000</v>
      </c>
      <c r="M434" s="364">
        <f t="shared" si="25"/>
        <v>90</v>
      </c>
      <c r="N434" s="49"/>
    </row>
    <row r="435" spans="1:14" ht="47.25" x14ac:dyDescent="0.25">
      <c r="A435" s="1"/>
      <c r="B435" s="242"/>
      <c r="C435" s="242"/>
      <c r="D435" s="242"/>
      <c r="E435" s="242"/>
      <c r="F435" s="243"/>
      <c r="G435" s="114" t="s">
        <v>406</v>
      </c>
      <c r="H435" s="22"/>
      <c r="I435" s="107" t="s">
        <v>409</v>
      </c>
      <c r="J435" s="190"/>
      <c r="K435" s="188">
        <f>SUM(K436)</f>
        <v>20000</v>
      </c>
      <c r="L435" s="188">
        <f>SUM(L436)</f>
        <v>6382</v>
      </c>
      <c r="M435" s="363">
        <f t="shared" si="25"/>
        <v>31.91</v>
      </c>
      <c r="N435" s="49"/>
    </row>
    <row r="436" spans="1:14" ht="31.5" x14ac:dyDescent="0.25">
      <c r="A436" s="1"/>
      <c r="B436" s="242"/>
      <c r="C436" s="242"/>
      <c r="D436" s="242"/>
      <c r="E436" s="242"/>
      <c r="F436" s="243"/>
      <c r="G436" s="118" t="s">
        <v>407</v>
      </c>
      <c r="H436" s="22"/>
      <c r="I436" s="268" t="s">
        <v>410</v>
      </c>
      <c r="J436" s="192"/>
      <c r="K436" s="186">
        <f>SUM(K437+K438)</f>
        <v>20000</v>
      </c>
      <c r="L436" s="186">
        <f>SUM(L437+L438)</f>
        <v>6382</v>
      </c>
      <c r="M436" s="361">
        <f t="shared" si="25"/>
        <v>31.91</v>
      </c>
      <c r="N436" s="49"/>
    </row>
    <row r="437" spans="1:14" ht="47.25" x14ac:dyDescent="0.25">
      <c r="A437" s="1"/>
      <c r="B437" s="242"/>
      <c r="C437" s="242"/>
      <c r="D437" s="242"/>
      <c r="E437" s="242"/>
      <c r="F437" s="243"/>
      <c r="G437" s="22" t="s">
        <v>2</v>
      </c>
      <c r="H437" s="22"/>
      <c r="I437" s="219" t="s">
        <v>0</v>
      </c>
      <c r="J437" s="192">
        <v>200</v>
      </c>
      <c r="K437" s="186">
        <v>16000</v>
      </c>
      <c r="L437" s="186">
        <v>2382</v>
      </c>
      <c r="M437" s="361">
        <f t="shared" ref="M437:M498" si="27">L437/K437%</f>
        <v>14.887499999999999</v>
      </c>
      <c r="N437" s="49"/>
    </row>
    <row r="438" spans="1:14" ht="63" x14ac:dyDescent="0.25">
      <c r="A438" s="1"/>
      <c r="B438" s="341"/>
      <c r="C438" s="341"/>
      <c r="D438" s="341"/>
      <c r="E438" s="341"/>
      <c r="F438" s="342"/>
      <c r="G438" s="22" t="s">
        <v>4</v>
      </c>
      <c r="H438" s="22"/>
      <c r="I438" s="193" t="s">
        <v>0</v>
      </c>
      <c r="J438" s="192">
        <v>600</v>
      </c>
      <c r="K438" s="186">
        <v>4000</v>
      </c>
      <c r="L438" s="186">
        <v>4000</v>
      </c>
      <c r="M438" s="361">
        <f t="shared" si="27"/>
        <v>100</v>
      </c>
      <c r="N438" s="49"/>
    </row>
    <row r="439" spans="1:14" ht="63" x14ac:dyDescent="0.25">
      <c r="A439" s="1"/>
      <c r="B439" s="331"/>
      <c r="C439" s="331"/>
      <c r="D439" s="331"/>
      <c r="E439" s="331"/>
      <c r="F439" s="332"/>
      <c r="G439" s="26" t="s">
        <v>449</v>
      </c>
      <c r="H439" s="22"/>
      <c r="I439" s="201" t="s">
        <v>452</v>
      </c>
      <c r="J439" s="190"/>
      <c r="K439" s="188">
        <f>SUM(K440)</f>
        <v>40000</v>
      </c>
      <c r="L439" s="188">
        <f>SUM(L440)</f>
        <v>31800</v>
      </c>
      <c r="M439" s="360">
        <f t="shared" si="27"/>
        <v>79.5</v>
      </c>
      <c r="N439" s="49"/>
    </row>
    <row r="440" spans="1:14" ht="141.75" x14ac:dyDescent="0.25">
      <c r="A440" s="1"/>
      <c r="B440" s="331"/>
      <c r="C440" s="331"/>
      <c r="D440" s="331"/>
      <c r="E440" s="331"/>
      <c r="F440" s="332"/>
      <c r="G440" s="26" t="s">
        <v>450</v>
      </c>
      <c r="H440" s="22"/>
      <c r="I440" s="201" t="s">
        <v>453</v>
      </c>
      <c r="J440" s="190"/>
      <c r="K440" s="188">
        <f>SUM(K441)</f>
        <v>40000</v>
      </c>
      <c r="L440" s="188">
        <f>SUM(L441)</f>
        <v>31800</v>
      </c>
      <c r="M440" s="360">
        <f t="shared" si="27"/>
        <v>79.5</v>
      </c>
      <c r="N440" s="49"/>
    </row>
    <row r="441" spans="1:14" ht="63" x14ac:dyDescent="0.25">
      <c r="A441" s="1"/>
      <c r="B441" s="331"/>
      <c r="C441" s="331"/>
      <c r="D441" s="331"/>
      <c r="E441" s="331"/>
      <c r="F441" s="332"/>
      <c r="G441" s="22" t="s">
        <v>451</v>
      </c>
      <c r="H441" s="22"/>
      <c r="I441" s="193" t="s">
        <v>454</v>
      </c>
      <c r="J441" s="192"/>
      <c r="K441" s="186">
        <f>SUM(K442:K444)</f>
        <v>40000</v>
      </c>
      <c r="L441" s="186">
        <f>SUM(L442:L444)</f>
        <v>31800</v>
      </c>
      <c r="M441" s="361">
        <f t="shared" si="27"/>
        <v>79.5</v>
      </c>
      <c r="N441" s="49"/>
    </row>
    <row r="442" spans="1:14" ht="47.25" x14ac:dyDescent="0.25">
      <c r="A442" s="1"/>
      <c r="B442" s="331"/>
      <c r="C442" s="331"/>
      <c r="D442" s="331"/>
      <c r="E442" s="331"/>
      <c r="F442" s="332"/>
      <c r="G442" s="24" t="s">
        <v>2</v>
      </c>
      <c r="H442" s="22"/>
      <c r="I442" s="269" t="s">
        <v>0</v>
      </c>
      <c r="J442" s="228">
        <v>200</v>
      </c>
      <c r="K442" s="186">
        <v>15000</v>
      </c>
      <c r="L442" s="186">
        <v>6800</v>
      </c>
      <c r="M442" s="364">
        <f t="shared" si="27"/>
        <v>45.333333333333336</v>
      </c>
      <c r="N442" s="49"/>
    </row>
    <row r="443" spans="1:14" ht="31.5" x14ac:dyDescent="0.25">
      <c r="A443" s="1"/>
      <c r="B443" s="351"/>
      <c r="C443" s="351"/>
      <c r="D443" s="351"/>
      <c r="E443" s="351"/>
      <c r="F443" s="352"/>
      <c r="G443" s="22" t="s">
        <v>5</v>
      </c>
      <c r="H443" s="56"/>
      <c r="I443" s="191"/>
      <c r="J443" s="192">
        <v>300</v>
      </c>
      <c r="K443" s="186">
        <v>20000</v>
      </c>
      <c r="L443" s="186">
        <v>20000</v>
      </c>
      <c r="M443" s="364">
        <f t="shared" si="27"/>
        <v>100</v>
      </c>
      <c r="N443" s="49"/>
    </row>
    <row r="444" spans="1:14" ht="63" x14ac:dyDescent="0.25">
      <c r="A444" s="1"/>
      <c r="B444" s="341"/>
      <c r="C444" s="341"/>
      <c r="D444" s="341"/>
      <c r="E444" s="341"/>
      <c r="F444" s="342"/>
      <c r="G444" s="22" t="s">
        <v>4</v>
      </c>
      <c r="H444" s="22"/>
      <c r="I444" s="193" t="s">
        <v>0</v>
      </c>
      <c r="J444" s="192">
        <v>600</v>
      </c>
      <c r="K444" s="186">
        <v>5000</v>
      </c>
      <c r="L444" s="186">
        <v>5000</v>
      </c>
      <c r="M444" s="364">
        <f t="shared" si="27"/>
        <v>100</v>
      </c>
      <c r="N444" s="49"/>
    </row>
    <row r="445" spans="1:14" ht="63" x14ac:dyDescent="0.25">
      <c r="A445" s="1"/>
      <c r="B445" s="240"/>
      <c r="C445" s="240"/>
      <c r="D445" s="240"/>
      <c r="E445" s="240"/>
      <c r="F445" s="241"/>
      <c r="G445" s="117" t="s">
        <v>58</v>
      </c>
      <c r="H445" s="22"/>
      <c r="I445" s="307" t="s">
        <v>156</v>
      </c>
      <c r="J445" s="212" t="s">
        <v>0</v>
      </c>
      <c r="K445" s="281">
        <f>SUM(K446+K479)</f>
        <v>67289016</v>
      </c>
      <c r="L445" s="281">
        <f>SUM(L446+L479)</f>
        <v>32258295</v>
      </c>
      <c r="M445" s="359">
        <f t="shared" si="27"/>
        <v>47.939911916678938</v>
      </c>
      <c r="N445" s="49"/>
    </row>
    <row r="446" spans="1:14" ht="63" x14ac:dyDescent="0.25">
      <c r="A446" s="1"/>
      <c r="B446" s="386" t="s">
        <v>15</v>
      </c>
      <c r="C446" s="386"/>
      <c r="D446" s="386"/>
      <c r="E446" s="386"/>
      <c r="F446" s="387"/>
      <c r="G446" s="114" t="s">
        <v>260</v>
      </c>
      <c r="H446" s="33"/>
      <c r="I446" s="226" t="s">
        <v>157</v>
      </c>
      <c r="J446" s="190" t="s">
        <v>0</v>
      </c>
      <c r="K446" s="236">
        <f>SUM(K447+K468+K472)</f>
        <v>67089016</v>
      </c>
      <c r="L446" s="236">
        <f>SUM(L447+L468+L472)</f>
        <v>32080239</v>
      </c>
      <c r="M446" s="360">
        <f t="shared" si="27"/>
        <v>47.817423645027077</v>
      </c>
      <c r="N446" s="47"/>
    </row>
    <row r="447" spans="1:14" ht="47.25" x14ac:dyDescent="0.25">
      <c r="A447" s="1"/>
      <c r="B447" s="375" t="s">
        <v>14</v>
      </c>
      <c r="C447" s="375"/>
      <c r="D447" s="375"/>
      <c r="E447" s="375"/>
      <c r="F447" s="376"/>
      <c r="G447" s="114" t="s">
        <v>158</v>
      </c>
      <c r="H447" s="27"/>
      <c r="I447" s="226" t="s">
        <v>159</v>
      </c>
      <c r="J447" s="328"/>
      <c r="K447" s="236">
        <f>SUM(K448+K454+K459+K450+K465+K461+K463)</f>
        <v>65116704</v>
      </c>
      <c r="L447" s="236">
        <f>SUM(L448+L454+L459+L450+L465+L461+L463)</f>
        <v>30652739</v>
      </c>
      <c r="M447" s="373">
        <f t="shared" si="27"/>
        <v>47.073541990085985</v>
      </c>
      <c r="N447" s="48"/>
    </row>
    <row r="448" spans="1:14" ht="47.25" x14ac:dyDescent="0.25">
      <c r="A448" s="1"/>
      <c r="B448" s="42"/>
      <c r="C448" s="42"/>
      <c r="D448" s="42"/>
      <c r="E448" s="42"/>
      <c r="F448" s="43"/>
      <c r="G448" s="22" t="s">
        <v>47</v>
      </c>
      <c r="H448" s="27"/>
      <c r="I448" s="309" t="s">
        <v>160</v>
      </c>
      <c r="J448" s="192"/>
      <c r="K448" s="237">
        <f>SUM(K449)</f>
        <v>11411166</v>
      </c>
      <c r="L448" s="237">
        <f>SUM(L449)</f>
        <v>6421583</v>
      </c>
      <c r="M448" s="361">
        <f t="shared" si="27"/>
        <v>56.274555991911782</v>
      </c>
      <c r="N448" s="48"/>
    </row>
    <row r="449" spans="1:14" ht="63" x14ac:dyDescent="0.25">
      <c r="A449" s="1"/>
      <c r="B449" s="13"/>
      <c r="C449" s="13"/>
      <c r="D449" s="13"/>
      <c r="E449" s="13"/>
      <c r="F449" s="14"/>
      <c r="G449" s="22" t="s">
        <v>4</v>
      </c>
      <c r="H449" s="22"/>
      <c r="I449" s="219" t="s">
        <v>0</v>
      </c>
      <c r="J449" s="192">
        <v>600</v>
      </c>
      <c r="K449" s="237">
        <v>11411166</v>
      </c>
      <c r="L449" s="237">
        <v>6421583</v>
      </c>
      <c r="M449" s="361">
        <f t="shared" si="27"/>
        <v>56.274555991911782</v>
      </c>
      <c r="N449" s="49"/>
    </row>
    <row r="450" spans="1:14" ht="31.5" x14ac:dyDescent="0.25">
      <c r="A450" s="1"/>
      <c r="B450" s="13"/>
      <c r="C450" s="13"/>
      <c r="D450" s="13"/>
      <c r="E450" s="13"/>
      <c r="F450" s="14"/>
      <c r="G450" s="22" t="s">
        <v>269</v>
      </c>
      <c r="H450" s="22"/>
      <c r="I450" s="219" t="s">
        <v>270</v>
      </c>
      <c r="J450" s="192"/>
      <c r="K450" s="237">
        <f>SUM(K451:K453)</f>
        <v>3589999</v>
      </c>
      <c r="L450" s="237">
        <f>SUM(L451:L453)</f>
        <v>1768081</v>
      </c>
      <c r="M450" s="361">
        <f t="shared" si="27"/>
        <v>49.250180849632549</v>
      </c>
      <c r="N450" s="49"/>
    </row>
    <row r="451" spans="1:14" ht="126" x14ac:dyDescent="0.25">
      <c r="A451" s="1"/>
      <c r="B451" s="103"/>
      <c r="C451" s="103"/>
      <c r="D451" s="103"/>
      <c r="E451" s="103"/>
      <c r="F451" s="104"/>
      <c r="G451" s="22" t="s">
        <v>3</v>
      </c>
      <c r="H451" s="22"/>
      <c r="I451" s="219"/>
      <c r="J451" s="192">
        <v>100</v>
      </c>
      <c r="K451" s="237">
        <v>3087955</v>
      </c>
      <c r="L451" s="237">
        <v>1577721</v>
      </c>
      <c r="M451" s="364">
        <f t="shared" si="27"/>
        <v>51.092745846361105</v>
      </c>
      <c r="N451" s="49"/>
    </row>
    <row r="452" spans="1:14" ht="47.25" x14ac:dyDescent="0.25">
      <c r="A452" s="1"/>
      <c r="B452" s="103"/>
      <c r="C452" s="103"/>
      <c r="D452" s="103"/>
      <c r="E452" s="103"/>
      <c r="F452" s="104"/>
      <c r="G452" s="22" t="s">
        <v>2</v>
      </c>
      <c r="H452" s="22"/>
      <c r="I452" s="219" t="s">
        <v>0</v>
      </c>
      <c r="J452" s="192">
        <v>200</v>
      </c>
      <c r="K452" s="237">
        <v>494500</v>
      </c>
      <c r="L452" s="237">
        <v>188816</v>
      </c>
      <c r="M452" s="364">
        <f t="shared" si="27"/>
        <v>38.183215369059653</v>
      </c>
      <c r="N452" s="49"/>
    </row>
    <row r="453" spans="1:14" ht="15.75" x14ac:dyDescent="0.25">
      <c r="A453" s="1"/>
      <c r="B453" s="349"/>
      <c r="C453" s="349"/>
      <c r="D453" s="349"/>
      <c r="E453" s="349"/>
      <c r="F453" s="350"/>
      <c r="G453" s="22" t="s">
        <v>1</v>
      </c>
      <c r="H453" s="22"/>
      <c r="I453" s="219"/>
      <c r="J453" s="192">
        <v>800</v>
      </c>
      <c r="K453" s="237">
        <v>7544</v>
      </c>
      <c r="L453" s="237">
        <v>1544</v>
      </c>
      <c r="M453" s="364">
        <f t="shared" si="27"/>
        <v>20.46659597030753</v>
      </c>
      <c r="N453" s="49"/>
    </row>
    <row r="454" spans="1:14" ht="47.25" x14ac:dyDescent="0.25">
      <c r="A454" s="1"/>
      <c r="B454" s="103"/>
      <c r="C454" s="103"/>
      <c r="D454" s="103"/>
      <c r="E454" s="103"/>
      <c r="F454" s="104"/>
      <c r="G454" s="22" t="s">
        <v>59</v>
      </c>
      <c r="H454" s="22"/>
      <c r="I454" s="309" t="s">
        <v>161</v>
      </c>
      <c r="J454" s="192"/>
      <c r="K454" s="186">
        <f>SUM(K455:K458)</f>
        <v>27166629</v>
      </c>
      <c r="L454" s="186">
        <f>SUM(L455:L458)</f>
        <v>11982951</v>
      </c>
      <c r="M454" s="364">
        <f t="shared" si="27"/>
        <v>44.109083243268792</v>
      </c>
      <c r="N454" s="49"/>
    </row>
    <row r="455" spans="1:14" ht="126" x14ac:dyDescent="0.25">
      <c r="A455" s="1"/>
      <c r="B455" s="291"/>
      <c r="C455" s="291"/>
      <c r="D455" s="291"/>
      <c r="E455" s="291"/>
      <c r="F455" s="292"/>
      <c r="G455" s="22" t="s">
        <v>3</v>
      </c>
      <c r="H455" s="22"/>
      <c r="I455" s="309"/>
      <c r="J455" s="192">
        <v>100</v>
      </c>
      <c r="K455" s="237">
        <v>7621497</v>
      </c>
      <c r="L455" s="237">
        <v>3616893</v>
      </c>
      <c r="M455" s="364">
        <f t="shared" si="27"/>
        <v>47.456464261548618</v>
      </c>
      <c r="N455" s="49"/>
    </row>
    <row r="456" spans="1:14" ht="47.25" x14ac:dyDescent="0.25">
      <c r="A456" s="1"/>
      <c r="B456" s="291"/>
      <c r="C456" s="291"/>
      <c r="D456" s="291"/>
      <c r="E456" s="291"/>
      <c r="F456" s="292"/>
      <c r="G456" s="22" t="s">
        <v>2</v>
      </c>
      <c r="H456" s="22"/>
      <c r="I456" s="309"/>
      <c r="J456" s="192">
        <v>200</v>
      </c>
      <c r="K456" s="237">
        <v>10022582</v>
      </c>
      <c r="L456" s="237">
        <v>3619585</v>
      </c>
      <c r="M456" s="364">
        <f t="shared" si="27"/>
        <v>36.114296695202889</v>
      </c>
      <c r="N456" s="49"/>
    </row>
    <row r="457" spans="1:14" ht="63" x14ac:dyDescent="0.25">
      <c r="A457" s="1"/>
      <c r="B457" s="383">
        <v>800</v>
      </c>
      <c r="C457" s="383"/>
      <c r="D457" s="383"/>
      <c r="E457" s="383"/>
      <c r="F457" s="377"/>
      <c r="G457" s="22" t="s">
        <v>4</v>
      </c>
      <c r="H457" s="22"/>
      <c r="I457" s="219" t="s">
        <v>0</v>
      </c>
      <c r="J457" s="192">
        <v>600</v>
      </c>
      <c r="K457" s="237">
        <v>9402545</v>
      </c>
      <c r="L457" s="237">
        <v>4702045</v>
      </c>
      <c r="M457" s="364">
        <f t="shared" si="27"/>
        <v>50.008215860705796</v>
      </c>
      <c r="N457" s="49"/>
    </row>
    <row r="458" spans="1:14" ht="15.75" x14ac:dyDescent="0.25">
      <c r="A458" s="1"/>
      <c r="B458" s="293"/>
      <c r="C458" s="293"/>
      <c r="D458" s="293"/>
      <c r="E458" s="293"/>
      <c r="F458" s="294"/>
      <c r="G458" s="22" t="s">
        <v>1</v>
      </c>
      <c r="H458" s="22"/>
      <c r="I458" s="219"/>
      <c r="J458" s="192">
        <v>800</v>
      </c>
      <c r="K458" s="237">
        <v>120005</v>
      </c>
      <c r="L458" s="237">
        <v>44428</v>
      </c>
      <c r="M458" s="364">
        <f t="shared" si="27"/>
        <v>37.021790758718389</v>
      </c>
      <c r="N458" s="49"/>
    </row>
    <row r="459" spans="1:14" ht="31.5" x14ac:dyDescent="0.25">
      <c r="A459" s="1"/>
      <c r="B459" s="379" t="s">
        <v>13</v>
      </c>
      <c r="C459" s="379"/>
      <c r="D459" s="379"/>
      <c r="E459" s="379"/>
      <c r="F459" s="380"/>
      <c r="G459" s="118" t="s">
        <v>60</v>
      </c>
      <c r="H459" s="22"/>
      <c r="I459" s="309" t="s">
        <v>162</v>
      </c>
      <c r="J459" s="192"/>
      <c r="K459" s="237">
        <f>SUM(K460)</f>
        <v>10552929</v>
      </c>
      <c r="L459" s="237">
        <f>SUM(L460)</f>
        <v>4849617</v>
      </c>
      <c r="M459" s="364">
        <f t="shared" si="27"/>
        <v>45.955175098780636</v>
      </c>
      <c r="N459" s="49"/>
    </row>
    <row r="460" spans="1:14" ht="63" x14ac:dyDescent="0.25">
      <c r="A460" s="1"/>
      <c r="B460" s="383">
        <v>300</v>
      </c>
      <c r="C460" s="383"/>
      <c r="D460" s="383"/>
      <c r="E460" s="383"/>
      <c r="F460" s="377"/>
      <c r="G460" s="22" t="s">
        <v>4</v>
      </c>
      <c r="H460" s="20"/>
      <c r="I460" s="219" t="s">
        <v>0</v>
      </c>
      <c r="J460" s="192">
        <v>600</v>
      </c>
      <c r="K460" s="237">
        <v>10552929</v>
      </c>
      <c r="L460" s="237">
        <v>4849617</v>
      </c>
      <c r="M460" s="364">
        <f t="shared" si="27"/>
        <v>45.955175098780636</v>
      </c>
      <c r="N460" s="49"/>
    </row>
    <row r="461" spans="1:14" ht="78.75" x14ac:dyDescent="0.25">
      <c r="A461" s="1"/>
      <c r="B461" s="343"/>
      <c r="C461" s="343"/>
      <c r="D461" s="343"/>
      <c r="E461" s="343"/>
      <c r="F461" s="344"/>
      <c r="G461" s="22" t="s">
        <v>492</v>
      </c>
      <c r="H461" s="20"/>
      <c r="I461" s="193" t="s">
        <v>493</v>
      </c>
      <c r="J461" s="192"/>
      <c r="K461" s="186">
        <f>K462</f>
        <v>238455</v>
      </c>
      <c r="L461" s="186">
        <f>L462</f>
        <v>0</v>
      </c>
      <c r="M461" s="364">
        <f t="shared" si="27"/>
        <v>0</v>
      </c>
      <c r="N461" s="49"/>
    </row>
    <row r="462" spans="1:14" ht="63" x14ac:dyDescent="0.25">
      <c r="A462" s="1"/>
      <c r="B462" s="343"/>
      <c r="C462" s="343"/>
      <c r="D462" s="343"/>
      <c r="E462" s="343"/>
      <c r="F462" s="344"/>
      <c r="G462" s="22" t="s">
        <v>4</v>
      </c>
      <c r="H462" s="20"/>
      <c r="I462" s="193" t="s">
        <v>0</v>
      </c>
      <c r="J462" s="192">
        <v>600</v>
      </c>
      <c r="K462" s="237">
        <v>238455</v>
      </c>
      <c r="L462" s="237">
        <v>0</v>
      </c>
      <c r="M462" s="364">
        <f t="shared" si="27"/>
        <v>0</v>
      </c>
      <c r="N462" s="49"/>
    </row>
    <row r="463" spans="1:14" ht="78.75" x14ac:dyDescent="0.25">
      <c r="A463" s="1"/>
      <c r="B463" s="343"/>
      <c r="C463" s="343"/>
      <c r="D463" s="343"/>
      <c r="E463" s="343"/>
      <c r="F463" s="344"/>
      <c r="G463" s="22" t="s">
        <v>492</v>
      </c>
      <c r="H463" s="20"/>
      <c r="I463" s="193" t="s">
        <v>494</v>
      </c>
      <c r="J463" s="192"/>
      <c r="K463" s="186">
        <f>K464</f>
        <v>399996</v>
      </c>
      <c r="L463" s="186">
        <f>L464</f>
        <v>0</v>
      </c>
      <c r="M463" s="364">
        <f t="shared" si="27"/>
        <v>0</v>
      </c>
      <c r="N463" s="49"/>
    </row>
    <row r="464" spans="1:14" ht="63" x14ac:dyDescent="0.25">
      <c r="A464" s="1"/>
      <c r="B464" s="343"/>
      <c r="C464" s="343"/>
      <c r="D464" s="343"/>
      <c r="E464" s="343"/>
      <c r="F464" s="344"/>
      <c r="G464" s="22" t="s">
        <v>4</v>
      </c>
      <c r="H464" s="20"/>
      <c r="I464" s="193" t="s">
        <v>0</v>
      </c>
      <c r="J464" s="192">
        <v>600</v>
      </c>
      <c r="K464" s="237">
        <v>399996</v>
      </c>
      <c r="L464" s="237">
        <v>0</v>
      </c>
      <c r="M464" s="364">
        <f t="shared" si="27"/>
        <v>0</v>
      </c>
      <c r="N464" s="49"/>
    </row>
    <row r="465" spans="1:14" ht="48.75" customHeight="1" x14ac:dyDescent="0.25">
      <c r="A465" s="1"/>
      <c r="B465" s="182"/>
      <c r="C465" s="182"/>
      <c r="D465" s="182"/>
      <c r="E465" s="182"/>
      <c r="F465" s="183"/>
      <c r="G465" s="20" t="s">
        <v>306</v>
      </c>
      <c r="H465" s="22"/>
      <c r="I465" s="193" t="s">
        <v>339</v>
      </c>
      <c r="J465" s="190"/>
      <c r="K465" s="237">
        <f>SUM(K466+K467)</f>
        <v>11757530</v>
      </c>
      <c r="L465" s="237">
        <f>SUM(L466+L467)</f>
        <v>5630507</v>
      </c>
      <c r="M465" s="364">
        <f t="shared" si="27"/>
        <v>47.888519102226404</v>
      </c>
      <c r="N465" s="49"/>
    </row>
    <row r="466" spans="1:14" ht="126" x14ac:dyDescent="0.25">
      <c r="A466" s="1"/>
      <c r="B466" s="336"/>
      <c r="C466" s="336"/>
      <c r="D466" s="336"/>
      <c r="E466" s="336"/>
      <c r="F466" s="337"/>
      <c r="G466" s="22" t="s">
        <v>3</v>
      </c>
      <c r="H466" s="22"/>
      <c r="I466" s="309"/>
      <c r="J466" s="192">
        <v>100</v>
      </c>
      <c r="K466" s="186">
        <v>2979103</v>
      </c>
      <c r="L466" s="186">
        <v>1241291</v>
      </c>
      <c r="M466" s="361">
        <f t="shared" si="27"/>
        <v>41.666602329627409</v>
      </c>
      <c r="N466" s="49"/>
    </row>
    <row r="467" spans="1:14" ht="63" x14ac:dyDescent="0.25">
      <c r="A467" s="1"/>
      <c r="B467" s="143"/>
      <c r="C467" s="143"/>
      <c r="D467" s="143"/>
      <c r="E467" s="143"/>
      <c r="F467" s="144"/>
      <c r="G467" s="22" t="s">
        <v>4</v>
      </c>
      <c r="H467" s="22"/>
      <c r="I467" s="193" t="s">
        <v>0</v>
      </c>
      <c r="J467" s="192">
        <v>600</v>
      </c>
      <c r="K467" s="186">
        <v>8778427</v>
      </c>
      <c r="L467" s="186">
        <v>4389216</v>
      </c>
      <c r="M467" s="361">
        <f t="shared" si="27"/>
        <v>50.000028478906302</v>
      </c>
      <c r="N467" s="49"/>
    </row>
    <row r="468" spans="1:14" ht="47.25" x14ac:dyDescent="0.25">
      <c r="A468" s="1"/>
      <c r="B468" s="143"/>
      <c r="C468" s="143"/>
      <c r="D468" s="143"/>
      <c r="E468" s="143"/>
      <c r="F468" s="144"/>
      <c r="G468" s="26" t="s">
        <v>355</v>
      </c>
      <c r="H468" s="22"/>
      <c r="I468" s="201" t="s">
        <v>357</v>
      </c>
      <c r="J468" s="190"/>
      <c r="K468" s="188">
        <f>K469</f>
        <v>348000</v>
      </c>
      <c r="L468" s="188">
        <f>L469</f>
        <v>63000</v>
      </c>
      <c r="M468" s="360">
        <f t="shared" si="27"/>
        <v>18.103448275862068</v>
      </c>
      <c r="N468" s="49"/>
    </row>
    <row r="469" spans="1:14" ht="47.25" x14ac:dyDescent="0.25">
      <c r="A469" s="1"/>
      <c r="B469" s="182"/>
      <c r="C469" s="182"/>
      <c r="D469" s="182"/>
      <c r="E469" s="182"/>
      <c r="F469" s="183"/>
      <c r="G469" s="22" t="s">
        <v>356</v>
      </c>
      <c r="H469" s="22"/>
      <c r="I469" s="193" t="s">
        <v>358</v>
      </c>
      <c r="J469" s="192"/>
      <c r="K469" s="186">
        <f>SUM(K470:K471)</f>
        <v>348000</v>
      </c>
      <c r="L469" s="186">
        <f>SUM(L470:L471)</f>
        <v>63000</v>
      </c>
      <c r="M469" s="361">
        <f t="shared" si="27"/>
        <v>18.103448275862068</v>
      </c>
      <c r="N469" s="49"/>
    </row>
    <row r="470" spans="1:14" ht="47.25" x14ac:dyDescent="0.25">
      <c r="A470" s="1"/>
      <c r="B470" s="353"/>
      <c r="C470" s="353"/>
      <c r="D470" s="353"/>
      <c r="E470" s="353"/>
      <c r="F470" s="354"/>
      <c r="G470" s="22" t="s">
        <v>2</v>
      </c>
      <c r="H470" s="193" t="s">
        <v>0</v>
      </c>
      <c r="I470" s="192"/>
      <c r="J470" s="192">
        <v>200</v>
      </c>
      <c r="K470" s="186">
        <v>148000</v>
      </c>
      <c r="L470" s="186">
        <v>33000</v>
      </c>
      <c r="M470" s="361">
        <f t="shared" si="27"/>
        <v>22.297297297297298</v>
      </c>
      <c r="N470" s="49"/>
    </row>
    <row r="471" spans="1:14" ht="63" x14ac:dyDescent="0.25">
      <c r="A471" s="1"/>
      <c r="B471" s="182"/>
      <c r="C471" s="182"/>
      <c r="D471" s="182"/>
      <c r="E471" s="182"/>
      <c r="F471" s="183"/>
      <c r="G471" s="22" t="s">
        <v>4</v>
      </c>
      <c r="H471" s="22"/>
      <c r="I471" s="193" t="s">
        <v>0</v>
      </c>
      <c r="J471" s="192">
        <v>600</v>
      </c>
      <c r="K471" s="237">
        <v>200000</v>
      </c>
      <c r="L471" s="237">
        <v>30000</v>
      </c>
      <c r="M471" s="364">
        <f t="shared" si="27"/>
        <v>15</v>
      </c>
      <c r="N471" s="49"/>
    </row>
    <row r="472" spans="1:14" ht="95.25" customHeight="1" x14ac:dyDescent="0.25">
      <c r="A472" s="1"/>
      <c r="B472" s="293"/>
      <c r="C472" s="293"/>
      <c r="D472" s="293"/>
      <c r="E472" s="293"/>
      <c r="F472" s="294"/>
      <c r="G472" s="26" t="s">
        <v>437</v>
      </c>
      <c r="H472" s="22"/>
      <c r="I472" s="201" t="s">
        <v>439</v>
      </c>
      <c r="J472" s="190"/>
      <c r="K472" s="188">
        <f>K475+K473+K477</f>
        <v>1624312</v>
      </c>
      <c r="L472" s="188">
        <f>L475+L473+L477</f>
        <v>1364500</v>
      </c>
      <c r="M472" s="363">
        <f t="shared" si="27"/>
        <v>84.004797107944782</v>
      </c>
      <c r="N472" s="49"/>
    </row>
    <row r="473" spans="1:14" ht="50.25" customHeight="1" x14ac:dyDescent="0.25">
      <c r="A473" s="1"/>
      <c r="B473" s="343"/>
      <c r="C473" s="343"/>
      <c r="D473" s="343"/>
      <c r="E473" s="343"/>
      <c r="F473" s="344"/>
      <c r="G473" s="22" t="s">
        <v>495</v>
      </c>
      <c r="H473" s="22"/>
      <c r="I473" s="193" t="s">
        <v>496</v>
      </c>
      <c r="J473" s="192"/>
      <c r="K473" s="186">
        <f>K474</f>
        <v>28071</v>
      </c>
      <c r="L473" s="186">
        <f>L474</f>
        <v>0</v>
      </c>
      <c r="M473" s="364">
        <f t="shared" si="27"/>
        <v>0</v>
      </c>
      <c r="N473" s="49"/>
    </row>
    <row r="474" spans="1:14" ht="63" x14ac:dyDescent="0.25">
      <c r="A474" s="1"/>
      <c r="B474" s="343"/>
      <c r="C474" s="343"/>
      <c r="D474" s="343"/>
      <c r="E474" s="343"/>
      <c r="F474" s="344"/>
      <c r="G474" s="22" t="s">
        <v>4</v>
      </c>
      <c r="H474" s="22"/>
      <c r="I474" s="193" t="s">
        <v>0</v>
      </c>
      <c r="J474" s="192">
        <v>600</v>
      </c>
      <c r="K474" s="186">
        <v>28071</v>
      </c>
      <c r="L474" s="186">
        <v>0</v>
      </c>
      <c r="M474" s="364">
        <f t="shared" si="27"/>
        <v>0</v>
      </c>
      <c r="N474" s="49"/>
    </row>
    <row r="475" spans="1:14" ht="94.5" x14ac:dyDescent="0.25">
      <c r="A475" s="1"/>
      <c r="B475" s="293"/>
      <c r="C475" s="293"/>
      <c r="D475" s="293"/>
      <c r="E475" s="293"/>
      <c r="F475" s="294"/>
      <c r="G475" s="22" t="s">
        <v>438</v>
      </c>
      <c r="H475" s="22"/>
      <c r="I475" s="193" t="s">
        <v>440</v>
      </c>
      <c r="J475" s="192"/>
      <c r="K475" s="186">
        <f>K476</f>
        <v>1364501</v>
      </c>
      <c r="L475" s="186">
        <f>L476</f>
        <v>1364500</v>
      </c>
      <c r="M475" s="364">
        <f t="shared" si="27"/>
        <v>99.999926713135423</v>
      </c>
      <c r="N475" s="49"/>
    </row>
    <row r="476" spans="1:14" ht="63" x14ac:dyDescent="0.25">
      <c r="A476" s="1"/>
      <c r="B476" s="293"/>
      <c r="C476" s="293"/>
      <c r="D476" s="293"/>
      <c r="E476" s="293"/>
      <c r="F476" s="294"/>
      <c r="G476" s="22" t="s">
        <v>4</v>
      </c>
      <c r="H476" s="22"/>
      <c r="I476" s="193" t="s">
        <v>0</v>
      </c>
      <c r="J476" s="192">
        <v>600</v>
      </c>
      <c r="K476" s="186">
        <v>1364501</v>
      </c>
      <c r="L476" s="186">
        <v>1364500</v>
      </c>
      <c r="M476" s="364">
        <f t="shared" si="27"/>
        <v>99.999926713135423</v>
      </c>
      <c r="N476" s="49"/>
    </row>
    <row r="477" spans="1:14" ht="47.25" x14ac:dyDescent="0.25">
      <c r="A477" s="1"/>
      <c r="B477" s="343"/>
      <c r="C477" s="343"/>
      <c r="D477" s="343"/>
      <c r="E477" s="343"/>
      <c r="F477" s="344"/>
      <c r="G477" s="22" t="s">
        <v>497</v>
      </c>
      <c r="H477" s="22"/>
      <c r="I477" s="193" t="s">
        <v>498</v>
      </c>
      <c r="J477" s="192"/>
      <c r="K477" s="186">
        <f>K478</f>
        <v>231740</v>
      </c>
      <c r="L477" s="186">
        <f>L478</f>
        <v>0</v>
      </c>
      <c r="M477" s="364">
        <f t="shared" si="27"/>
        <v>0</v>
      </c>
      <c r="N477" s="49"/>
    </row>
    <row r="478" spans="1:14" ht="63" x14ac:dyDescent="0.25">
      <c r="A478" s="1"/>
      <c r="B478" s="343"/>
      <c r="C478" s="343"/>
      <c r="D478" s="343"/>
      <c r="E478" s="343"/>
      <c r="F478" s="344"/>
      <c r="G478" s="22" t="s">
        <v>4</v>
      </c>
      <c r="H478" s="22"/>
      <c r="I478" s="193" t="s">
        <v>0</v>
      </c>
      <c r="J478" s="192">
        <v>600</v>
      </c>
      <c r="K478" s="186">
        <v>231740</v>
      </c>
      <c r="L478" s="186">
        <v>0</v>
      </c>
      <c r="M478" s="364">
        <f t="shared" si="27"/>
        <v>0</v>
      </c>
      <c r="N478" s="49"/>
    </row>
    <row r="479" spans="1:14" ht="63" x14ac:dyDescent="0.25">
      <c r="A479" s="1"/>
      <c r="B479" s="182"/>
      <c r="C479" s="182"/>
      <c r="D479" s="182"/>
      <c r="E479" s="182"/>
      <c r="F479" s="183"/>
      <c r="G479" s="114" t="s">
        <v>479</v>
      </c>
      <c r="H479" s="22"/>
      <c r="I479" s="329" t="s">
        <v>480</v>
      </c>
      <c r="J479" s="190" t="s">
        <v>0</v>
      </c>
      <c r="K479" s="236">
        <f>SUM(K480+K483)</f>
        <v>200000</v>
      </c>
      <c r="L479" s="236">
        <f>SUM(L480+L483)</f>
        <v>178056</v>
      </c>
      <c r="M479" s="363">
        <f t="shared" si="27"/>
        <v>89.028000000000006</v>
      </c>
      <c r="N479" s="49"/>
    </row>
    <row r="480" spans="1:14" ht="126" x14ac:dyDescent="0.25">
      <c r="A480" s="1"/>
      <c r="B480" s="379" t="s">
        <v>12</v>
      </c>
      <c r="C480" s="379"/>
      <c r="D480" s="379"/>
      <c r="E480" s="379"/>
      <c r="F480" s="380"/>
      <c r="G480" s="114" t="s">
        <v>481</v>
      </c>
      <c r="H480" s="27"/>
      <c r="I480" s="225" t="s">
        <v>482</v>
      </c>
      <c r="J480" s="190"/>
      <c r="K480" s="237">
        <f>SUM(K481)</f>
        <v>150000</v>
      </c>
      <c r="L480" s="237">
        <f>SUM(L481)</f>
        <v>146016</v>
      </c>
      <c r="M480" s="363">
        <f t="shared" si="27"/>
        <v>97.343999999999994</v>
      </c>
      <c r="N480" s="48"/>
    </row>
    <row r="481" spans="1:14" ht="78.75" x14ac:dyDescent="0.25">
      <c r="A481" s="1"/>
      <c r="B481" s="105"/>
      <c r="C481" s="105"/>
      <c r="D481" s="105"/>
      <c r="E481" s="105"/>
      <c r="F481" s="106"/>
      <c r="G481" s="21" t="s">
        <v>61</v>
      </c>
      <c r="H481" s="108"/>
      <c r="I481" s="109" t="s">
        <v>483</v>
      </c>
      <c r="J481" s="192"/>
      <c r="K481" s="237">
        <f>SUM(K482)</f>
        <v>150000</v>
      </c>
      <c r="L481" s="237">
        <f>SUM(L482)</f>
        <v>146016</v>
      </c>
      <c r="M481" s="363">
        <f t="shared" si="27"/>
        <v>97.343999999999994</v>
      </c>
      <c r="N481" s="49"/>
    </row>
    <row r="482" spans="1:14" ht="63" x14ac:dyDescent="0.25">
      <c r="A482" s="1"/>
      <c r="B482" s="105"/>
      <c r="C482" s="105"/>
      <c r="D482" s="105"/>
      <c r="E482" s="105"/>
      <c r="F482" s="106"/>
      <c r="G482" s="22" t="s">
        <v>4</v>
      </c>
      <c r="H482" s="108"/>
      <c r="I482" s="109"/>
      <c r="J482" s="192">
        <v>600</v>
      </c>
      <c r="K482" s="237">
        <v>150000</v>
      </c>
      <c r="L482" s="237">
        <v>146016</v>
      </c>
      <c r="M482" s="364">
        <f t="shared" si="27"/>
        <v>97.343999999999994</v>
      </c>
      <c r="N482" s="49"/>
    </row>
    <row r="483" spans="1:14" ht="189" x14ac:dyDescent="0.25">
      <c r="A483" s="1"/>
      <c r="B483" s="105"/>
      <c r="C483" s="105"/>
      <c r="D483" s="105"/>
      <c r="E483" s="105"/>
      <c r="F483" s="106"/>
      <c r="G483" s="26" t="s">
        <v>308</v>
      </c>
      <c r="H483" s="108"/>
      <c r="I483" s="338" t="s">
        <v>484</v>
      </c>
      <c r="J483" s="190"/>
      <c r="K483" s="236">
        <f>SUM(K484)</f>
        <v>50000</v>
      </c>
      <c r="L483" s="236">
        <f>SUM(L484)</f>
        <v>32040</v>
      </c>
      <c r="M483" s="363">
        <f t="shared" si="27"/>
        <v>64.08</v>
      </c>
      <c r="N483" s="49"/>
    </row>
    <row r="484" spans="1:14" ht="78.75" x14ac:dyDescent="0.25">
      <c r="A484" s="1"/>
      <c r="B484" s="151"/>
      <c r="C484" s="151"/>
      <c r="D484" s="151"/>
      <c r="E484" s="151"/>
      <c r="F484" s="152"/>
      <c r="G484" s="22" t="s">
        <v>61</v>
      </c>
      <c r="H484" s="108"/>
      <c r="I484" s="158" t="s">
        <v>485</v>
      </c>
      <c r="J484" s="192"/>
      <c r="K484" s="237">
        <f>SUM(K485)</f>
        <v>50000</v>
      </c>
      <c r="L484" s="237">
        <f>SUM(L485)</f>
        <v>32040</v>
      </c>
      <c r="M484" s="364">
        <f t="shared" si="27"/>
        <v>64.08</v>
      </c>
      <c r="N484" s="49"/>
    </row>
    <row r="485" spans="1:14" ht="63" x14ac:dyDescent="0.25">
      <c r="A485" s="1"/>
      <c r="B485" s="151"/>
      <c r="C485" s="151"/>
      <c r="D485" s="151"/>
      <c r="E485" s="151"/>
      <c r="F485" s="152"/>
      <c r="G485" s="22" t="s">
        <v>4</v>
      </c>
      <c r="H485" s="108"/>
      <c r="I485" s="109"/>
      <c r="J485" s="192">
        <v>600</v>
      </c>
      <c r="K485" s="237">
        <v>50000</v>
      </c>
      <c r="L485" s="237">
        <v>32040</v>
      </c>
      <c r="M485" s="364">
        <f t="shared" si="27"/>
        <v>64.08</v>
      </c>
      <c r="N485" s="49"/>
    </row>
    <row r="486" spans="1:14" ht="78.75" x14ac:dyDescent="0.25">
      <c r="A486" s="1"/>
      <c r="B486" s="151"/>
      <c r="C486" s="151"/>
      <c r="D486" s="151"/>
      <c r="E486" s="151"/>
      <c r="F486" s="152"/>
      <c r="G486" s="117" t="s">
        <v>62</v>
      </c>
      <c r="H486" s="108"/>
      <c r="I486" s="212" t="s">
        <v>163</v>
      </c>
      <c r="J486" s="186"/>
      <c r="K486" s="281">
        <f t="shared" ref="K486:L486" si="28">SUM(K487)</f>
        <v>777000</v>
      </c>
      <c r="L486" s="281">
        <f t="shared" si="28"/>
        <v>432254</v>
      </c>
      <c r="M486" s="362">
        <f t="shared" si="27"/>
        <v>55.631145431145434</v>
      </c>
      <c r="N486" s="49"/>
    </row>
    <row r="487" spans="1:14" ht="66" customHeight="1" x14ac:dyDescent="0.25">
      <c r="A487" s="1"/>
      <c r="B487" s="62"/>
      <c r="C487" s="62"/>
      <c r="D487" s="62"/>
      <c r="E487" s="62"/>
      <c r="F487" s="63"/>
      <c r="G487" s="114" t="s">
        <v>261</v>
      </c>
      <c r="H487" s="51"/>
      <c r="I487" s="261" t="s">
        <v>164</v>
      </c>
      <c r="J487" s="190" t="s">
        <v>0</v>
      </c>
      <c r="K487" s="238">
        <f>SUM(K488)</f>
        <v>777000</v>
      </c>
      <c r="L487" s="238">
        <f>SUM(L488)</f>
        <v>432254</v>
      </c>
      <c r="M487" s="363">
        <f t="shared" si="27"/>
        <v>55.631145431145434</v>
      </c>
      <c r="N487" s="49"/>
    </row>
    <row r="488" spans="1:14" ht="47.25" x14ac:dyDescent="0.25">
      <c r="A488" s="1"/>
      <c r="B488" s="62"/>
      <c r="C488" s="62"/>
      <c r="D488" s="62"/>
      <c r="E488" s="62"/>
      <c r="F488" s="63"/>
      <c r="G488" s="114" t="s">
        <v>165</v>
      </c>
      <c r="H488" s="27"/>
      <c r="I488" s="78" t="s">
        <v>391</v>
      </c>
      <c r="J488" s="190"/>
      <c r="K488" s="238">
        <f>SUM(K489)</f>
        <v>777000</v>
      </c>
      <c r="L488" s="238">
        <f>SUM(L489)</f>
        <v>432254</v>
      </c>
      <c r="M488" s="363">
        <f t="shared" si="27"/>
        <v>55.631145431145434</v>
      </c>
      <c r="N488" s="49"/>
    </row>
    <row r="489" spans="1:14" ht="31.5" x14ac:dyDescent="0.25">
      <c r="A489" s="1"/>
      <c r="B489" s="172"/>
      <c r="C489" s="172"/>
      <c r="D489" s="172"/>
      <c r="E489" s="172"/>
      <c r="F489" s="173"/>
      <c r="G489" s="118" t="s">
        <v>166</v>
      </c>
      <c r="H489" s="27"/>
      <c r="I489" s="260" t="s">
        <v>392</v>
      </c>
      <c r="J489" s="290"/>
      <c r="K489" s="237">
        <f>SUM(K490:K492)</f>
        <v>777000</v>
      </c>
      <c r="L489" s="237">
        <f>SUM(L490:L492)</f>
        <v>432254</v>
      </c>
      <c r="M489" s="365">
        <f t="shared" si="27"/>
        <v>55.631145431145434</v>
      </c>
      <c r="N489" s="49"/>
    </row>
    <row r="490" spans="1:14" ht="126" x14ac:dyDescent="0.25">
      <c r="A490" s="1"/>
      <c r="B490" s="172"/>
      <c r="C490" s="172"/>
      <c r="D490" s="172"/>
      <c r="E490" s="172"/>
      <c r="F490" s="173"/>
      <c r="G490" s="22" t="s">
        <v>3</v>
      </c>
      <c r="H490" s="20"/>
      <c r="I490" s="260"/>
      <c r="J490" s="192">
        <v>100</v>
      </c>
      <c r="K490" s="239">
        <v>140000</v>
      </c>
      <c r="L490" s="239">
        <v>81900</v>
      </c>
      <c r="M490" s="364">
        <f t="shared" si="27"/>
        <v>58.5</v>
      </c>
      <c r="N490" s="49"/>
    </row>
    <row r="491" spans="1:14" ht="47.25" x14ac:dyDescent="0.25">
      <c r="A491" s="1"/>
      <c r="B491" s="216"/>
      <c r="C491" s="216"/>
      <c r="D491" s="216"/>
      <c r="E491" s="216"/>
      <c r="F491" s="217"/>
      <c r="G491" s="21" t="s">
        <v>2</v>
      </c>
      <c r="H491" s="20"/>
      <c r="I491" s="219" t="s">
        <v>0</v>
      </c>
      <c r="J491" s="192">
        <v>200</v>
      </c>
      <c r="K491" s="237">
        <v>623000</v>
      </c>
      <c r="L491" s="237">
        <v>336354</v>
      </c>
      <c r="M491" s="364">
        <f t="shared" si="27"/>
        <v>53.989406099518462</v>
      </c>
      <c r="N491" s="49"/>
    </row>
    <row r="492" spans="1:14" ht="31.5" x14ac:dyDescent="0.25">
      <c r="A492" s="1"/>
      <c r="B492" s="199"/>
      <c r="C492" s="199"/>
      <c r="D492" s="199"/>
      <c r="E492" s="199"/>
      <c r="F492" s="200"/>
      <c r="G492" s="22" t="s">
        <v>5</v>
      </c>
      <c r="H492" s="22"/>
      <c r="I492" s="263"/>
      <c r="J492" s="192">
        <v>300</v>
      </c>
      <c r="K492" s="239">
        <v>14000</v>
      </c>
      <c r="L492" s="239">
        <v>14000</v>
      </c>
      <c r="M492" s="361">
        <f t="shared" si="27"/>
        <v>100</v>
      </c>
      <c r="N492" s="49"/>
    </row>
    <row r="493" spans="1:14" ht="16.5" x14ac:dyDescent="0.25">
      <c r="A493" s="1"/>
      <c r="B493" s="204"/>
      <c r="C493" s="204"/>
      <c r="D493" s="204"/>
      <c r="E493" s="204"/>
      <c r="F493" s="205"/>
      <c r="G493" s="31" t="s">
        <v>8</v>
      </c>
      <c r="H493" s="27"/>
      <c r="I493" s="307" t="s">
        <v>216</v>
      </c>
      <c r="J493" s="212" t="s">
        <v>0</v>
      </c>
      <c r="K493" s="203">
        <f>SUM(K494)</f>
        <v>2271000</v>
      </c>
      <c r="L493" s="203">
        <f>SUM(L494)</f>
        <v>1132052</v>
      </c>
      <c r="M493" s="359">
        <f t="shared" si="27"/>
        <v>49.848172611184502</v>
      </c>
      <c r="N493" s="49"/>
    </row>
    <row r="494" spans="1:14" ht="15.75" x14ac:dyDescent="0.25">
      <c r="A494" s="1"/>
      <c r="B494" s="386" t="s">
        <v>11</v>
      </c>
      <c r="C494" s="386"/>
      <c r="D494" s="386"/>
      <c r="E494" s="386"/>
      <c r="F494" s="387"/>
      <c r="G494" s="118" t="s">
        <v>7</v>
      </c>
      <c r="H494" s="31"/>
      <c r="I494" s="309" t="s">
        <v>220</v>
      </c>
      <c r="J494" s="190"/>
      <c r="K494" s="186">
        <f>SUM(K495:K497)</f>
        <v>2271000</v>
      </c>
      <c r="L494" s="186">
        <f>SUM(L495:L497)</f>
        <v>1132052</v>
      </c>
      <c r="M494" s="364">
        <f t="shared" si="27"/>
        <v>49.848172611184502</v>
      </c>
      <c r="N494" s="47"/>
    </row>
    <row r="495" spans="1:14" ht="126" x14ac:dyDescent="0.25">
      <c r="A495" s="1"/>
      <c r="B495" s="375" t="s">
        <v>10</v>
      </c>
      <c r="C495" s="375"/>
      <c r="D495" s="375"/>
      <c r="E495" s="375"/>
      <c r="F495" s="376"/>
      <c r="G495" s="21" t="s">
        <v>3</v>
      </c>
      <c r="H495" s="20"/>
      <c r="I495" s="219" t="s">
        <v>0</v>
      </c>
      <c r="J495" s="192">
        <v>100</v>
      </c>
      <c r="K495" s="186">
        <v>2173000</v>
      </c>
      <c r="L495" s="186">
        <v>1082898</v>
      </c>
      <c r="M495" s="364">
        <f t="shared" si="27"/>
        <v>49.83423838011965</v>
      </c>
      <c r="N495" s="49"/>
    </row>
    <row r="496" spans="1:14" ht="47.25" x14ac:dyDescent="0.25">
      <c r="A496" s="1"/>
      <c r="B496" s="58"/>
      <c r="C496" s="58"/>
      <c r="D496" s="58"/>
      <c r="E496" s="58"/>
      <c r="F496" s="59"/>
      <c r="G496" s="22" t="s">
        <v>2</v>
      </c>
      <c r="H496" s="21"/>
      <c r="I496" s="219" t="s">
        <v>0</v>
      </c>
      <c r="J496" s="192">
        <v>200</v>
      </c>
      <c r="K496" s="186">
        <v>94000</v>
      </c>
      <c r="L496" s="186">
        <v>48785</v>
      </c>
      <c r="M496" s="364">
        <f t="shared" si="27"/>
        <v>51.898936170212764</v>
      </c>
      <c r="N496" s="49"/>
    </row>
    <row r="497" spans="1:14" ht="15.75" x14ac:dyDescent="0.25">
      <c r="A497" s="1"/>
      <c r="B497" s="381" t="s">
        <v>9</v>
      </c>
      <c r="C497" s="381"/>
      <c r="D497" s="381"/>
      <c r="E497" s="381"/>
      <c r="F497" s="382"/>
      <c r="G497" s="22" t="s">
        <v>1</v>
      </c>
      <c r="H497" s="22"/>
      <c r="I497" s="219" t="s">
        <v>0</v>
      </c>
      <c r="J497" s="192">
        <v>800</v>
      </c>
      <c r="K497" s="186">
        <v>4000</v>
      </c>
      <c r="L497" s="186">
        <v>369</v>
      </c>
      <c r="M497" s="364">
        <f t="shared" si="27"/>
        <v>9.2249999999999996</v>
      </c>
      <c r="N497" s="49"/>
    </row>
    <row r="498" spans="1:14" ht="15.75" x14ac:dyDescent="0.25">
      <c r="A498" s="1"/>
      <c r="B498" s="383">
        <v>200</v>
      </c>
      <c r="C498" s="383"/>
      <c r="D498" s="383"/>
      <c r="E498" s="383"/>
      <c r="F498" s="377"/>
      <c r="G498" s="31" t="s">
        <v>41</v>
      </c>
      <c r="H498" s="22"/>
      <c r="I498" s="70" t="s">
        <v>0</v>
      </c>
      <c r="J498" s="15"/>
      <c r="K498" s="32">
        <f>SUM(K9+K95+K111+K217+K288+K313+K394)</f>
        <v>1258892443</v>
      </c>
      <c r="L498" s="32">
        <f>SUM(L9+L95+L111+L217+L288+L313+L394)</f>
        <v>618026049</v>
      </c>
      <c r="M498" s="362">
        <f t="shared" si="27"/>
        <v>49.092839697028829</v>
      </c>
      <c r="N498" s="49"/>
    </row>
  </sheetData>
  <mergeCells count="58">
    <mergeCell ref="B498:F498"/>
    <mergeCell ref="B497:F497"/>
    <mergeCell ref="B446:F446"/>
    <mergeCell ref="B494:F494"/>
    <mergeCell ref="B447:F447"/>
    <mergeCell ref="B495:F495"/>
    <mergeCell ref="B459:F459"/>
    <mergeCell ref="B480:F480"/>
    <mergeCell ref="B457:F457"/>
    <mergeCell ref="B460:F460"/>
    <mergeCell ref="B346:F346"/>
    <mergeCell ref="B358:F358"/>
    <mergeCell ref="B376:F376"/>
    <mergeCell ref="B379:F379"/>
    <mergeCell ref="B373:F373"/>
    <mergeCell ref="B378:F378"/>
    <mergeCell ref="B349:F349"/>
    <mergeCell ref="B347:F347"/>
    <mergeCell ref="B351:F351"/>
    <mergeCell ref="B408:F408"/>
    <mergeCell ref="B414:F414"/>
    <mergeCell ref="B409:F409"/>
    <mergeCell ref="B406:F406"/>
    <mergeCell ref="B405:F405"/>
    <mergeCell ref="B344:F344"/>
    <mergeCell ref="B126:F126"/>
    <mergeCell ref="B327:F327"/>
    <mergeCell ref="B341:F341"/>
    <mergeCell ref="B339:F339"/>
    <mergeCell ref="B336:F336"/>
    <mergeCell ref="B338:F338"/>
    <mergeCell ref="B316:F316"/>
    <mergeCell ref="B335:F335"/>
    <mergeCell ref="B333:F333"/>
    <mergeCell ref="B329:F329"/>
    <mergeCell ref="B334:F334"/>
    <mergeCell ref="B330:F330"/>
    <mergeCell ref="B332:F332"/>
    <mergeCell ref="B315:F315"/>
    <mergeCell ref="B331:F331"/>
    <mergeCell ref="I1:M1"/>
    <mergeCell ref="I3:M3"/>
    <mergeCell ref="B5:M5"/>
    <mergeCell ref="B113:F113"/>
    <mergeCell ref="G2:M2"/>
    <mergeCell ref="B130:F130"/>
    <mergeCell ref="B182:F182"/>
    <mergeCell ref="B116:F116"/>
    <mergeCell ref="B123:F123"/>
    <mergeCell ref="B117:F117"/>
    <mergeCell ref="B114:F114"/>
    <mergeCell ref="B129:F129"/>
    <mergeCell ref="B118:F118"/>
    <mergeCell ref="B119:F119"/>
    <mergeCell ref="B120:F120"/>
    <mergeCell ref="B121:F121"/>
    <mergeCell ref="B122:F122"/>
    <mergeCell ref="B127:F12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2021-07-30T10:25:15Z</cp:lastPrinted>
  <dcterms:created xsi:type="dcterms:W3CDTF">2013-10-18T09:34:20Z</dcterms:created>
  <dcterms:modified xsi:type="dcterms:W3CDTF">2021-08-27T11:32:36Z</dcterms:modified>
</cp:coreProperties>
</file>