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№5'!$G$159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№5'!$G$1:$L$436</definedName>
  </definedNames>
  <calcPr calcId="125725"/>
</workbook>
</file>

<file path=xl/calcChain.xml><?xml version="1.0" encoding="utf-8"?>
<calcChain xmlns="http://schemas.openxmlformats.org/spreadsheetml/2006/main">
  <c r="L91" i="2"/>
  <c r="L92"/>
  <c r="L93"/>
  <c r="L94"/>
  <c r="K11"/>
  <c r="J11"/>
  <c r="K88"/>
  <c r="J88"/>
  <c r="L283" l="1"/>
  <c r="L287"/>
  <c r="L288"/>
  <c r="K285"/>
  <c r="K286"/>
  <c r="L286" s="1"/>
  <c r="J286"/>
  <c r="J285" s="1"/>
  <c r="J284" s="1"/>
  <c r="J282"/>
  <c r="J281" s="1"/>
  <c r="J280" s="1"/>
  <c r="J278"/>
  <c r="J276" s="1"/>
  <c r="J273"/>
  <c r="J272" s="1"/>
  <c r="J271" s="1"/>
  <c r="J269"/>
  <c r="J267"/>
  <c r="J264"/>
  <c r="J262"/>
  <c r="L422"/>
  <c r="L421"/>
  <c r="L420"/>
  <c r="K419"/>
  <c r="J433"/>
  <c r="J430"/>
  <c r="J427"/>
  <c r="J425"/>
  <c r="J423"/>
  <c r="J419"/>
  <c r="J417"/>
  <c r="J415"/>
  <c r="J410"/>
  <c r="J408"/>
  <c r="J405"/>
  <c r="J402"/>
  <c r="L285" l="1"/>
  <c r="J261"/>
  <c r="J266"/>
  <c r="L419"/>
  <c r="K284"/>
  <c r="L284" s="1"/>
  <c r="J401"/>
  <c r="J400" s="1"/>
  <c r="J277"/>
  <c r="J260" l="1"/>
  <c r="J259" s="1"/>
  <c r="L387"/>
  <c r="K386"/>
  <c r="J389"/>
  <c r="J388" s="1"/>
  <c r="J386"/>
  <c r="J384"/>
  <c r="J382"/>
  <c r="J380"/>
  <c r="J377"/>
  <c r="J374"/>
  <c r="J353"/>
  <c r="J351"/>
  <c r="J349"/>
  <c r="J347"/>
  <c r="J345"/>
  <c r="J343"/>
  <c r="J341"/>
  <c r="J339"/>
  <c r="L344"/>
  <c r="K343"/>
  <c r="J357"/>
  <c r="J292"/>
  <c r="J291" s="1"/>
  <c r="J255"/>
  <c r="J254" s="1"/>
  <c r="J253" s="1"/>
  <c r="J252" s="1"/>
  <c r="J242"/>
  <c r="J241" s="1"/>
  <c r="J239"/>
  <c r="J237"/>
  <c r="J234"/>
  <c r="J232"/>
  <c r="J230"/>
  <c r="J228"/>
  <c r="J226"/>
  <c r="J224"/>
  <c r="J220"/>
  <c r="J218"/>
  <c r="K214"/>
  <c r="K213" s="1"/>
  <c r="K211"/>
  <c r="K210" s="1"/>
  <c r="J203"/>
  <c r="K203"/>
  <c r="K202" s="1"/>
  <c r="K165"/>
  <c r="J142"/>
  <c r="J145"/>
  <c r="J147"/>
  <c r="J150"/>
  <c r="J149" s="1"/>
  <c r="J154"/>
  <c r="J156"/>
  <c r="J139"/>
  <c r="J138" s="1"/>
  <c r="J136"/>
  <c r="J134"/>
  <c r="J132"/>
  <c r="J130"/>
  <c r="J127"/>
  <c r="J122"/>
  <c r="J119"/>
  <c r="J116"/>
  <c r="J113"/>
  <c r="J110"/>
  <c r="J107"/>
  <c r="J104"/>
  <c r="J101"/>
  <c r="J98"/>
  <c r="J160"/>
  <c r="J159" s="1"/>
  <c r="J158" s="1"/>
  <c r="J165"/>
  <c r="J164" s="1"/>
  <c r="J168"/>
  <c r="J167" s="1"/>
  <c r="K93"/>
  <c r="K92" s="1"/>
  <c r="K90"/>
  <c r="K87" s="1"/>
  <c r="K24"/>
  <c r="J93"/>
  <c r="J92" s="1"/>
  <c r="J90"/>
  <c r="J87" s="1"/>
  <c r="J85"/>
  <c r="J84" s="1"/>
  <c r="J82"/>
  <c r="J81" s="1"/>
  <c r="J79"/>
  <c r="J77"/>
  <c r="J74"/>
  <c r="J72"/>
  <c r="J70"/>
  <c r="J68"/>
  <c r="J64"/>
  <c r="J59"/>
  <c r="J56"/>
  <c r="J54"/>
  <c r="J51"/>
  <c r="J49"/>
  <c r="J47"/>
  <c r="J45"/>
  <c r="J43"/>
  <c r="J41"/>
  <c r="J39"/>
  <c r="J37"/>
  <c r="J35"/>
  <c r="J33"/>
  <c r="J31"/>
  <c r="J26"/>
  <c r="J24"/>
  <c r="J22"/>
  <c r="J20"/>
  <c r="J18"/>
  <c r="J15"/>
  <c r="J13"/>
  <c r="K22"/>
  <c r="K20"/>
  <c r="K13"/>
  <c r="K15"/>
  <c r="K18"/>
  <c r="K26"/>
  <c r="K31"/>
  <c r="K33"/>
  <c r="K35"/>
  <c r="K37"/>
  <c r="K39"/>
  <c r="K41"/>
  <c r="K43"/>
  <c r="K45"/>
  <c r="K47"/>
  <c r="K49"/>
  <c r="K51"/>
  <c r="K54"/>
  <c r="J379" l="1"/>
  <c r="J373"/>
  <c r="J163"/>
  <c r="K12"/>
  <c r="J141"/>
  <c r="J236"/>
  <c r="L386"/>
  <c r="J153"/>
  <c r="J53"/>
  <c r="J12"/>
  <c r="J67"/>
  <c r="K209"/>
  <c r="L343"/>
  <c r="J217"/>
  <c r="J338"/>
  <c r="J290"/>
  <c r="J289" s="1"/>
  <c r="J97"/>
  <c r="J372" l="1"/>
  <c r="J371" s="1"/>
  <c r="J10"/>
  <c r="J216"/>
  <c r="J96"/>
  <c r="J95" s="1"/>
  <c r="K405" l="1"/>
  <c r="L406"/>
  <c r="K374"/>
  <c r="L376"/>
  <c r="L354"/>
  <c r="L352"/>
  <c r="L350"/>
  <c r="L348"/>
  <c r="L346"/>
  <c r="L342"/>
  <c r="L340"/>
  <c r="K353"/>
  <c r="K351"/>
  <c r="L351" s="1"/>
  <c r="K349"/>
  <c r="K347"/>
  <c r="L347" s="1"/>
  <c r="K345"/>
  <c r="K341"/>
  <c r="L341" s="1"/>
  <c r="K339"/>
  <c r="L339" s="1"/>
  <c r="J325"/>
  <c r="J323" s="1"/>
  <c r="J322" s="1"/>
  <c r="L300"/>
  <c r="K299"/>
  <c r="J299"/>
  <c r="K230"/>
  <c r="L231"/>
  <c r="L229"/>
  <c r="K228"/>
  <c r="K101"/>
  <c r="L125"/>
  <c r="J297"/>
  <c r="J302"/>
  <c r="J301" s="1"/>
  <c r="J306"/>
  <c r="J309"/>
  <c r="J308" s="1"/>
  <c r="J314"/>
  <c r="J316"/>
  <c r="J318"/>
  <c r="J320"/>
  <c r="J214"/>
  <c r="J213" s="1"/>
  <c r="J211"/>
  <c r="J210" s="1"/>
  <c r="J247"/>
  <c r="J246" s="1"/>
  <c r="J245" s="1"/>
  <c r="J244" s="1"/>
  <c r="J202"/>
  <c r="J201" s="1"/>
  <c r="J199"/>
  <c r="J198" s="1"/>
  <c r="J196"/>
  <c r="J195" s="1"/>
  <c r="J193"/>
  <c r="J192" s="1"/>
  <c r="J188"/>
  <c r="J187" s="1"/>
  <c r="J186" s="1"/>
  <c r="J184"/>
  <c r="J183" s="1"/>
  <c r="J182" s="1"/>
  <c r="J180"/>
  <c r="J178" s="1"/>
  <c r="J176"/>
  <c r="J175" s="1"/>
  <c r="J173"/>
  <c r="J172" s="1"/>
  <c r="K150"/>
  <c r="K149" s="1"/>
  <c r="L152"/>
  <c r="K338" l="1"/>
  <c r="J296"/>
  <c r="J295" s="1"/>
  <c r="L405"/>
  <c r="L349"/>
  <c r="L345"/>
  <c r="L353"/>
  <c r="L228"/>
  <c r="L230"/>
  <c r="J171"/>
  <c r="J170" s="1"/>
  <c r="L299"/>
  <c r="J209"/>
  <c r="J208" s="1"/>
  <c r="J324"/>
  <c r="J313"/>
  <c r="J312" s="1"/>
  <c r="J305"/>
  <c r="J304" s="1"/>
  <c r="J191"/>
  <c r="J190" s="1"/>
  <c r="J179"/>
  <c r="L338" l="1"/>
  <c r="J294"/>
  <c r="L48" l="1"/>
  <c r="L46"/>
  <c r="K250"/>
  <c r="K249" s="1"/>
  <c r="L249" s="1"/>
  <c r="L435"/>
  <c r="L434"/>
  <c r="L432"/>
  <c r="L431"/>
  <c r="L429"/>
  <c r="L428"/>
  <c r="L426"/>
  <c r="L424"/>
  <c r="L418"/>
  <c r="L416"/>
  <c r="L414"/>
  <c r="L413"/>
  <c r="L412"/>
  <c r="L411"/>
  <c r="L409"/>
  <c r="L407"/>
  <c r="L404"/>
  <c r="L403"/>
  <c r="L399"/>
  <c r="L395"/>
  <c r="L390"/>
  <c r="L385"/>
  <c r="L383"/>
  <c r="L381"/>
  <c r="L378"/>
  <c r="L375"/>
  <c r="L370"/>
  <c r="L365"/>
  <c r="L360"/>
  <c r="L358"/>
  <c r="L337"/>
  <c r="L335"/>
  <c r="L333"/>
  <c r="L331"/>
  <c r="L326"/>
  <c r="L321"/>
  <c r="L319"/>
  <c r="L317"/>
  <c r="L315"/>
  <c r="L311"/>
  <c r="L310"/>
  <c r="L307"/>
  <c r="L303"/>
  <c r="L298"/>
  <c r="L293"/>
  <c r="L279"/>
  <c r="L275"/>
  <c r="L274"/>
  <c r="L270"/>
  <c r="L268"/>
  <c r="L265"/>
  <c r="L263"/>
  <c r="L258"/>
  <c r="L257"/>
  <c r="L256"/>
  <c r="L251"/>
  <c r="L248"/>
  <c r="L243"/>
  <c r="L240"/>
  <c r="L238"/>
  <c r="L235"/>
  <c r="L233"/>
  <c r="L227"/>
  <c r="L225"/>
  <c r="L223"/>
  <c r="L222"/>
  <c r="L221"/>
  <c r="L219"/>
  <c r="L215"/>
  <c r="L212"/>
  <c r="L207"/>
  <c r="L206"/>
  <c r="L205"/>
  <c r="L204"/>
  <c r="L200"/>
  <c r="L197"/>
  <c r="L194"/>
  <c r="L189"/>
  <c r="L185"/>
  <c r="L181"/>
  <c r="L177"/>
  <c r="L174"/>
  <c r="L169"/>
  <c r="L166"/>
  <c r="L162"/>
  <c r="L161"/>
  <c r="L157"/>
  <c r="L155"/>
  <c r="L151"/>
  <c r="L148"/>
  <c r="L146"/>
  <c r="L144"/>
  <c r="L143"/>
  <c r="L140"/>
  <c r="L137"/>
  <c r="L135"/>
  <c r="L133"/>
  <c r="L131"/>
  <c r="L129"/>
  <c r="L128"/>
  <c r="L126"/>
  <c r="L124"/>
  <c r="L123"/>
  <c r="L121"/>
  <c r="L120"/>
  <c r="L118"/>
  <c r="L117"/>
  <c r="L115"/>
  <c r="L114"/>
  <c r="L112"/>
  <c r="L111"/>
  <c r="L109"/>
  <c r="L108"/>
  <c r="L106"/>
  <c r="L105"/>
  <c r="L103"/>
  <c r="L102"/>
  <c r="L100"/>
  <c r="L99"/>
  <c r="L89"/>
  <c r="L86"/>
  <c r="L83"/>
  <c r="L80"/>
  <c r="L78"/>
  <c r="L76"/>
  <c r="L75"/>
  <c r="L73"/>
  <c r="L71"/>
  <c r="L69"/>
  <c r="L66"/>
  <c r="L65"/>
  <c r="L63"/>
  <c r="L62"/>
  <c r="L61"/>
  <c r="L60"/>
  <c r="L58"/>
  <c r="L57"/>
  <c r="L55"/>
  <c r="L52"/>
  <c r="L50"/>
  <c r="L44"/>
  <c r="L42"/>
  <c r="L40"/>
  <c r="L38"/>
  <c r="L36"/>
  <c r="L34"/>
  <c r="L32"/>
  <c r="L30"/>
  <c r="L29"/>
  <c r="L28"/>
  <c r="L27"/>
  <c r="L23"/>
  <c r="L21"/>
  <c r="L19"/>
  <c r="L17"/>
  <c r="L16"/>
  <c r="L14"/>
  <c r="L250" l="1"/>
  <c r="L47"/>
  <c r="L45"/>
  <c r="K433"/>
  <c r="K430"/>
  <c r="K427"/>
  <c r="K425"/>
  <c r="K423"/>
  <c r="K417"/>
  <c r="K415"/>
  <c r="K410"/>
  <c r="K408"/>
  <c r="K402"/>
  <c r="K398"/>
  <c r="K397" s="1"/>
  <c r="K394"/>
  <c r="K389"/>
  <c r="K384"/>
  <c r="K382"/>
  <c r="K380"/>
  <c r="K377"/>
  <c r="K369"/>
  <c r="K364"/>
  <c r="K359"/>
  <c r="K357"/>
  <c r="K336"/>
  <c r="K334"/>
  <c r="K332"/>
  <c r="K330"/>
  <c r="K325"/>
  <c r="K323" s="1"/>
  <c r="K320"/>
  <c r="K318"/>
  <c r="K316"/>
  <c r="K314"/>
  <c r="K309"/>
  <c r="K306"/>
  <c r="K302"/>
  <c r="K297"/>
  <c r="K296" s="1"/>
  <c r="K292"/>
  <c r="K282"/>
  <c r="K278"/>
  <c r="K273"/>
  <c r="K269"/>
  <c r="K267"/>
  <c r="K264"/>
  <c r="K262"/>
  <c r="K255"/>
  <c r="K247"/>
  <c r="K242"/>
  <c r="K239"/>
  <c r="K237"/>
  <c r="K234"/>
  <c r="K232"/>
  <c r="K226"/>
  <c r="K224"/>
  <c r="K220"/>
  <c r="K218"/>
  <c r="K199"/>
  <c r="K196"/>
  <c r="K193"/>
  <c r="K188"/>
  <c r="K184"/>
  <c r="K180"/>
  <c r="K176"/>
  <c r="K173"/>
  <c r="K168"/>
  <c r="K167" s="1"/>
  <c r="K160"/>
  <c r="K156"/>
  <c r="K154"/>
  <c r="K147"/>
  <c r="K145"/>
  <c r="K142"/>
  <c r="K139"/>
  <c r="K136"/>
  <c r="K134"/>
  <c r="K132"/>
  <c r="K130"/>
  <c r="K127"/>
  <c r="K122"/>
  <c r="K119"/>
  <c r="K116"/>
  <c r="K113"/>
  <c r="K110"/>
  <c r="K107"/>
  <c r="K104"/>
  <c r="K98"/>
  <c r="K85"/>
  <c r="K84" s="1"/>
  <c r="K82"/>
  <c r="K79"/>
  <c r="K77"/>
  <c r="K74"/>
  <c r="K72"/>
  <c r="K70"/>
  <c r="K68"/>
  <c r="K64"/>
  <c r="K59"/>
  <c r="K56"/>
  <c r="J398"/>
  <c r="J397" s="1"/>
  <c r="J394"/>
  <c r="J393" s="1"/>
  <c r="J392" s="1"/>
  <c r="J369"/>
  <c r="J368" s="1"/>
  <c r="J367" s="1"/>
  <c r="J366" s="1"/>
  <c r="J364"/>
  <c r="J363" s="1"/>
  <c r="J362" s="1"/>
  <c r="J359"/>
  <c r="J356" s="1"/>
  <c r="J355" s="1"/>
  <c r="J336"/>
  <c r="J334"/>
  <c r="J332"/>
  <c r="J330"/>
  <c r="K401" l="1"/>
  <c r="K400" s="1"/>
  <c r="K379"/>
  <c r="K53"/>
  <c r="K153"/>
  <c r="K217"/>
  <c r="L217" s="1"/>
  <c r="L184"/>
  <c r="J329"/>
  <c r="J328" s="1"/>
  <c r="J396"/>
  <c r="J391" s="1"/>
  <c r="L104"/>
  <c r="L116"/>
  <c r="L130"/>
  <c r="L332"/>
  <c r="L49"/>
  <c r="L59"/>
  <c r="L72"/>
  <c r="L90"/>
  <c r="L224"/>
  <c r="L234"/>
  <c r="L267"/>
  <c r="L101"/>
  <c r="L113"/>
  <c r="L127"/>
  <c r="L136"/>
  <c r="L147"/>
  <c r="L220"/>
  <c r="L232"/>
  <c r="L278"/>
  <c r="L316"/>
  <c r="K324"/>
  <c r="L33"/>
  <c r="L382"/>
  <c r="L20"/>
  <c r="L41"/>
  <c r="L18"/>
  <c r="L31"/>
  <c r="L39"/>
  <c r="L51"/>
  <c r="L64"/>
  <c r="L74"/>
  <c r="K97"/>
  <c r="L107"/>
  <c r="L119"/>
  <c r="L132"/>
  <c r="L214"/>
  <c r="L226"/>
  <c r="L320"/>
  <c r="L330"/>
  <c r="L357"/>
  <c r="K141"/>
  <c r="L142"/>
  <c r="K175"/>
  <c r="L176"/>
  <c r="K198"/>
  <c r="L198" s="1"/>
  <c r="L199"/>
  <c r="K236"/>
  <c r="L237"/>
  <c r="K266"/>
  <c r="L269"/>
  <c r="K356"/>
  <c r="L359"/>
  <c r="K368"/>
  <c r="L369"/>
  <c r="K81"/>
  <c r="L81" s="1"/>
  <c r="L82"/>
  <c r="K138"/>
  <c r="L138" s="1"/>
  <c r="L139"/>
  <c r="K164"/>
  <c r="L165"/>
  <c r="K195"/>
  <c r="L195" s="1"/>
  <c r="L196"/>
  <c r="K246"/>
  <c r="L247"/>
  <c r="L296"/>
  <c r="L297"/>
  <c r="K313"/>
  <c r="L314"/>
  <c r="K322"/>
  <c r="L322" s="1"/>
  <c r="L323"/>
  <c r="K363"/>
  <c r="K362" s="1"/>
  <c r="L364"/>
  <c r="L379"/>
  <c r="L380"/>
  <c r="K393"/>
  <c r="L394"/>
  <c r="L87"/>
  <c r="L88"/>
  <c r="K159"/>
  <c r="L160"/>
  <c r="K179"/>
  <c r="L179" s="1"/>
  <c r="L180"/>
  <c r="K192"/>
  <c r="L193"/>
  <c r="L211"/>
  <c r="K241"/>
  <c r="L241" s="1"/>
  <c r="L242"/>
  <c r="K291"/>
  <c r="L292"/>
  <c r="K308"/>
  <c r="L309"/>
  <c r="K388"/>
  <c r="L388" s="1"/>
  <c r="L389"/>
  <c r="L13"/>
  <c r="L54"/>
  <c r="K67"/>
  <c r="L68"/>
  <c r="K187"/>
  <c r="L188"/>
  <c r="L203"/>
  <c r="L218"/>
  <c r="K261"/>
  <c r="L262"/>
  <c r="K272"/>
  <c r="L273"/>
  <c r="K281"/>
  <c r="L282"/>
  <c r="K373"/>
  <c r="L374"/>
  <c r="L167"/>
  <c r="L423"/>
  <c r="L173"/>
  <c r="K183"/>
  <c r="L213"/>
  <c r="K277"/>
  <c r="L417"/>
  <c r="L430"/>
  <c r="L15"/>
  <c r="L26"/>
  <c r="L37"/>
  <c r="L56"/>
  <c r="L70"/>
  <c r="L79"/>
  <c r="K172"/>
  <c r="L172" s="1"/>
  <c r="L264"/>
  <c r="K276"/>
  <c r="L276" s="1"/>
  <c r="K329"/>
  <c r="K328" s="1"/>
  <c r="L336"/>
  <c r="L377"/>
  <c r="L402"/>
  <c r="L415"/>
  <c r="L427"/>
  <c r="L22"/>
  <c r="L35"/>
  <c r="L43"/>
  <c r="L77"/>
  <c r="L85"/>
  <c r="L98"/>
  <c r="L110"/>
  <c r="L122"/>
  <c r="L134"/>
  <c r="L145"/>
  <c r="L156"/>
  <c r="L168"/>
  <c r="K178"/>
  <c r="L239"/>
  <c r="L306"/>
  <c r="L318"/>
  <c r="L325"/>
  <c r="L334"/>
  <c r="L384"/>
  <c r="L410"/>
  <c r="L425"/>
  <c r="L154"/>
  <c r="K254"/>
  <c r="L255"/>
  <c r="K301"/>
  <c r="L301" s="1"/>
  <c r="L302"/>
  <c r="L398"/>
  <c r="L408"/>
  <c r="L433"/>
  <c r="L149"/>
  <c r="L150"/>
  <c r="J361"/>
  <c r="K96" l="1"/>
  <c r="K10"/>
  <c r="L363"/>
  <c r="J327"/>
  <c r="J436" s="1"/>
  <c r="L324"/>
  <c r="K260"/>
  <c r="L97"/>
  <c r="L277"/>
  <c r="L266"/>
  <c r="L53"/>
  <c r="L373"/>
  <c r="L261"/>
  <c r="L67"/>
  <c r="K372"/>
  <c r="L372" s="1"/>
  <c r="L153"/>
  <c r="K271"/>
  <c r="L271" s="1"/>
  <c r="L272"/>
  <c r="K186"/>
  <c r="L186" s="1"/>
  <c r="L187"/>
  <c r="K305"/>
  <c r="L308"/>
  <c r="K191"/>
  <c r="L192"/>
  <c r="K158"/>
  <c r="L158" s="1"/>
  <c r="L159"/>
  <c r="L400"/>
  <c r="L401"/>
  <c r="K367"/>
  <c r="L368"/>
  <c r="K182"/>
  <c r="L182" s="1"/>
  <c r="L183"/>
  <c r="L178"/>
  <c r="K280"/>
  <c r="L280" s="1"/>
  <c r="L281"/>
  <c r="K201"/>
  <c r="L201" s="1"/>
  <c r="L202"/>
  <c r="K290"/>
  <c r="L291"/>
  <c r="L209"/>
  <c r="L210"/>
  <c r="K392"/>
  <c r="L393"/>
  <c r="K312"/>
  <c r="L312" s="1"/>
  <c r="L313"/>
  <c r="K245"/>
  <c r="L246"/>
  <c r="K163"/>
  <c r="L163" s="1"/>
  <c r="L164"/>
  <c r="K355"/>
  <c r="L355" s="1"/>
  <c r="L356"/>
  <c r="K171"/>
  <c r="L171" s="1"/>
  <c r="L175"/>
  <c r="K396"/>
  <c r="L396" s="1"/>
  <c r="L397"/>
  <c r="K253"/>
  <c r="L254"/>
  <c r="L329"/>
  <c r="L141"/>
  <c r="K295"/>
  <c r="L84"/>
  <c r="L12"/>
  <c r="L236"/>
  <c r="K216"/>
  <c r="K208" s="1"/>
  <c r="K259" l="1"/>
  <c r="L259" s="1"/>
  <c r="K95"/>
  <c r="L260"/>
  <c r="K371"/>
  <c r="L371" s="1"/>
  <c r="L10"/>
  <c r="L11"/>
  <c r="L96"/>
  <c r="K252"/>
  <c r="L252" s="1"/>
  <c r="L253"/>
  <c r="K366"/>
  <c r="L366" s="1"/>
  <c r="L367"/>
  <c r="K304"/>
  <c r="L304" s="1"/>
  <c r="L305"/>
  <c r="K170"/>
  <c r="L170" s="1"/>
  <c r="K361"/>
  <c r="L361" s="1"/>
  <c r="L362"/>
  <c r="L295"/>
  <c r="L208"/>
  <c r="L216"/>
  <c r="K327"/>
  <c r="L327" s="1"/>
  <c r="L328"/>
  <c r="K244"/>
  <c r="L244" s="1"/>
  <c r="L245"/>
  <c r="L392"/>
  <c r="K391"/>
  <c r="L391" s="1"/>
  <c r="K289"/>
  <c r="L289" s="1"/>
  <c r="L290"/>
  <c r="K190"/>
  <c r="L190" s="1"/>
  <c r="L191"/>
  <c r="K294" l="1"/>
  <c r="L294" s="1"/>
  <c r="L95"/>
  <c r="K436" l="1"/>
  <c r="L436" s="1"/>
</calcChain>
</file>

<file path=xl/sharedStrings.xml><?xml version="1.0" encoding="utf-8"?>
<sst xmlns="http://schemas.openxmlformats.org/spreadsheetml/2006/main" count="874" uniqueCount="525">
  <si>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</si>
  <si>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</si>
  <si>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</si>
  <si>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</si>
  <si>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</si>
  <si>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</si>
  <si>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</si>
  <si>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</si>
  <si>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</si>
  <si>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</si>
  <si>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</si>
  <si>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</si>
  <si>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</si>
  <si>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</si>
  <si>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</si>
  <si>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</si>
  <si>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</si>
  <si>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</si>
  <si>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</si>
  <si>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</si>
  <si>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</si>
  <si>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</si>
  <si>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</si>
  <si>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</si>
  <si>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</si>
  <si>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</si>
  <si>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</si>
  <si>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</si>
  <si>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</si>
  <si>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</si>
  <si>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</si>
  <si>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</si>
  <si>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</si>
  <si>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</si>
  <si>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</si>
  <si>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</si>
  <si>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</si>
  <si>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</si>
  <si>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</si>
  <si>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</si>
  <si>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</si>
  <si>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</si>
  <si>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</si>
  <si>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</si>
  <si>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</si>
  <si>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</si>
  <si>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</si>
  <si>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</si>
  <si>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</si>
  <si>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</si>
  <si>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</si>
  <si>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</si>
  <si>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</si>
  <si>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</si>
  <si>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</si>
  <si>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</si>
  <si>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</si>
  <si>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</si>
  <si>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</si>
  <si>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</si>
  <si>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</si>
  <si>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</si>
  <si>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</si>
  <si>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</si>
  <si>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</si>
  <si>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</si>
  <si>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</si>
  <si>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</si>
  <si>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</si>
  <si>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</si>
  <si>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</si>
  <si>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</si>
  <si>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</si>
  <si>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</si>
  <si>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</si>
  <si>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</si>
  <si>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</si>
  <si>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</si>
  <si>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</si>
  <si>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</si>
  <si>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</si>
  <si>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</si>
  <si>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</si>
  <si>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</si>
  <si>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</si>
  <si>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</si>
  <si>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</si>
  <si>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</si>
  <si>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</si>
  <si>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</si>
  <si>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</si>
  <si>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</si>
  <si>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</si>
  <si>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</si>
  <si>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</si>
  <si>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</si>
  <si>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</si>
  <si>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</si>
  <si>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</si>
  <si>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</si>
  <si>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</si>
  <si>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</si>
  <si>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</si>
  <si>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</si>
  <si>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</si>
  <si>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</si>
  <si>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</si>
  <si>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</si>
  <si>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</si>
  <si>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</si>
  <si>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</si>
  <si>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</si>
  <si>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</si>
  <si>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</si>
  <si>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</si>
  <si>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</si>
  <si>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</si>
  <si>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</si>
  <si>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</si>
  <si>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</si>
  <si>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</si>
  <si>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</si>
  <si>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</si>
  <si>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</si>
  <si>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</si>
  <si>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</si>
  <si>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</si>
  <si>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</si>
  <si>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</si>
  <si>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</si>
  <si>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</si>
  <si>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</si>
  <si>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</si>
  <si>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</si>
  <si>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</si>
  <si>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</si>
  <si>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</si>
  <si>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</si>
  <si>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</si>
  <si>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</si>
  <si>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</si>
  <si>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</si>
  <si>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</si>
  <si>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</si>
  <si>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</si>
  <si>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</si>
  <si>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</si>
  <si>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</si>
  <si>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</si>
  <si>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</si>
  <si>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</si>
  <si>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</si>
  <si>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</si>
  <si>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</si>
  <si>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</si>
  <si>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</si>
  <si>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</si>
  <si>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</si>
  <si>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</si>
  <si>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</si>
  <si>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</si>
  <si>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</si>
  <si>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</si>
  <si>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</si>
  <si>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</si>
  <si>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</si>
  <si>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</si>
  <si>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</si>
  <si>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</si>
  <si>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</si>
  <si>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</si>
  <si>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</si>
  <si>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</si>
  <si>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</si>
  <si>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</si>
  <si>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</si>
  <si>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</si>
  <si>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</si>
  <si>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</si>
  <si>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</si>
  <si>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</si>
  <si>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</si>
  <si>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</si>
  <si>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</si>
  <si>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</si>
  <si>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</si>
  <si>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</si>
  <si>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</si>
  <si>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</si>
  <si>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</si>
  <si>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</si>
  <si>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</si>
  <si>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</si>
  <si>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</si>
  <si>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</si>
  <si>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</si>
  <si>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</si>
  <si>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</si>
  <si>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</si>
  <si>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</si>
  <si>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</si>
  <si>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</si>
  <si>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</si>
  <si>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</si>
  <si>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</si>
  <si>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</si>
  <si>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</si>
  <si>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</si>
  <si>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</si>
  <si>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</si>
  <si>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</si>
  <si>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</si>
  <si>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</si>
  <si>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</si>
  <si>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</si>
  <si>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</si>
  <si>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</si>
  <si>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</si>
  <si>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</si>
  <si>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</si>
  <si>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</si>
  <si>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</si>
  <si>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</si>
  <si>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</si>
  <si>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</si>
  <si>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</si>
  <si>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</si>
  <si>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</si>
  <si>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</si>
  <si>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</si>
  <si>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</si>
  <si>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</si>
  <si>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</si>
  <si>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</si>
  <si>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</si>
  <si>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</si>
  <si>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</si>
  <si>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</si>
  <si>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</si>
  <si>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</si>
  <si>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</si>
  <si>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</si>
  <si>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</si>
  <si>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</si>
  <si>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</si>
  <si>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</si>
  <si>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</si>
  <si>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</si>
  <si>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</si>
  <si>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</si>
  <si>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</si>
  <si>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</si>
  <si>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</si>
  <si>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</si>
  <si>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</si>
  <si>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</si>
  <si>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</si>
  <si>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</si>
  <si>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</si>
  <si>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</si>
  <si>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</si>
  <si>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</si>
  <si>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</si>
  <si>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</si>
  <si>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</si>
  <si>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</si>
  <si>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</si>
  <si>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</si>
  <si>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</si>
  <si>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</si>
  <si>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</si>
  <si>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</si>
  <si>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</si>
  <si>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</si>
  <si>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</si>
  <si>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</si>
  <si>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</si>
  <si>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</si>
  <si>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</si>
  <si>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</si>
  <si>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</si>
  <si>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</si>
  <si>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</si>
  <si>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</si>
  <si>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</si>
  <si>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</si>
  <si>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</si>
  <si>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</si>
  <si>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</si>
  <si>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</si>
  <si>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</si>
  <si>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</si>
  <si>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</si>
  <si>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</si>
  <si>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</si>
  <si>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</si>
  <si>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</si>
  <si>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</si>
  <si>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</si>
  <si>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</si>
  <si>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</si>
  <si>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</si>
  <si>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</si>
  <si>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</si>
  <si>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</si>
  <si>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</si>
  <si>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</si>
  <si>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</si>
  <si>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</si>
  <si>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</si>
  <si>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</si>
  <si>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</si>
  <si>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</si>
  <si>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</si>
  <si>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</si>
  <si>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</si>
  <si>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</si>
  <si>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</si>
  <si>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</si>
  <si>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</si>
  <si>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</si>
  <si>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</si>
  <si>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</si>
  <si>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</si>
  <si>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</si>
  <si>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</si>
  <si>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</si>
  <si>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</si>
  <si>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</si>
  <si>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</si>
  <si>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</si>
  <si>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</si>
  <si>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</si>
  <si>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</si>
  <si>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</si>
  <si>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</si>
  <si>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</si>
  <si>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</si>
  <si>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</si>
  <si>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</si>
  <si>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</si>
  <si>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</si>
  <si>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</si>
  <si>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</si>
  <si>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</si>
  <si>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</si>
  <si>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</si>
  <si>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</si>
  <si>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</si>
  <si>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</si>
  <si>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</si>
  <si>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</si>
  <si>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</si>
  <si>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</si>
  <si>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</si>
  <si>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</si>
  <si>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</si>
  <si>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</si>
  <si>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</si>
  <si>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</si>
  <si>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</si>
  <si>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</si>
  <si>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</si>
  <si>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</si>
  <si>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</si>
  <si>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</si>
  <si>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</si>
  <si>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</si>
  <si>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</si>
  <si>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</si>
  <si>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</si>
  <si>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</si>
  <si>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</si>
  <si>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</si>
  <si>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</si>
  <si>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</si>
  <si>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</si>
  <si>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</si>
  <si>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</si>
  <si>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</si>
  <si>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</si>
  <si>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</si>
  <si>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</si>
  <si>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</si>
  <si>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</si>
  <si>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</si>
  <si>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</si>
  <si>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</si>
  <si>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</si>
  <si>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</si>
  <si>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</si>
  <si>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</si>
  <si>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</si>
  <si>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</si>
  <si>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</si>
  <si>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</si>
  <si>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</si>
  <si>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</si>
  <si>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</si>
  <si>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</si>
  <si>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</si>
  <si>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</si>
  <si>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</si>
  <si>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</si>
  <si>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</si>
  <si>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</si>
  <si>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</si>
  <si>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</si>
  <si>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</si>
  <si>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</si>
  <si>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</si>
  <si>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</si>
  <si>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</si>
  <si>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</si>
  <si>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</si>
  <si>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</si>
  <si>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</si>
  <si>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</si>
  <si>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</si>
  <si>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</si>
  <si>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</si>
  <si>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</si>
  <si>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</si>
  <si>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</si>
  <si>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</si>
  <si>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</si>
  <si>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</si>
  <si>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</si>
  <si>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</si>
  <si>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</si>
  <si>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</si>
  <si>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</si>
  <si>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</si>
  <si>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</si>
  <si>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</si>
  <si>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</si>
  <si>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</si>
  <si>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</si>
  <si>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</si>
  <si>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</si>
  <si>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</si>
  <si>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</si>
  <si>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</si>
  <si>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</si>
  <si>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</si>
  <si>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</si>
  <si>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</si>
  <si>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</si>
  <si>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</si>
  <si>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</si>
  <si>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</si>
  <si>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</si>
  <si>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</si>
  <si>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</si>
  <si>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</si>
  <si>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</si>
  <si>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</si>
  <si>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</si>
  <si>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</si>
  <si>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</si>
  <si>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</si>
  <si>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</si>
  <si>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</si>
  <si>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</si>
  <si>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</si>
  <si>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</si>
  <si>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</si>
  <si>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</si>
  <si>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</si>
  <si>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</si>
  <si>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</si>
  <si>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</si>
  <si>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</si>
  <si>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</si>
  <si>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</si>
  <si>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</si>
  <si>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</si>
  <si>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</si>
  <si>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</si>
  <si>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</si>
  <si>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Процент исполнения</t>
  </si>
  <si>
    <t>Реализация регионального проекта "Современная школа"</t>
  </si>
  <si>
    <t>Приложение 2</t>
  </si>
  <si>
    <t>Повышение антитеррористической защищенности объектов образования</t>
  </si>
  <si>
    <t>02.2.01.72060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</si>
  <si>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</si>
  <si>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</si>
  <si>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Региональный проект "Патриотическое воспитание граждан Российской Федерации"</t>
  </si>
  <si>
    <t>02.2.EВ.00000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</si>
  <si>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</si>
  <si>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</si>
  <si>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</si>
  <si>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</si>
  <si>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</si>
  <si>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</si>
  <si>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</si>
  <si>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</si>
  <si>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</si>
  <si>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</si>
  <si>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</si>
  <si>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</si>
  <si>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</si>
  <si>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24.1.02.75620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</si>
  <si>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</si>
  <si>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</si>
  <si>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</si>
  <si>
    <t xml:space="preserve">                                    от  26.10.2023     №                     </t>
  </si>
  <si>
    <t>Исполнеие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2023 года</t>
  </si>
  <si>
    <t>Исполнение муниципального социального заказа на оказание муниципальных услуг в социальной сфере</t>
  </si>
  <si>
    <t>02.2.01.12033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</si>
  <si>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</si>
  <si>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</si>
  <si>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24.1.02.15460</t>
  </si>
  <si>
    <t>Расходы на финансирование дорожного хозяйства (полномочия городского поселения)</t>
  </si>
  <si>
    <t>Расходы на реализацию мероприятий по описанию границ населенных пунктов</t>
  </si>
  <si>
    <t>34.1.02.11290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</si>
  <si>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</si>
  <si>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</si>
  <si>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</si>
  <si>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</si>
  <si>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</si>
  <si>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</si>
  <si>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</si>
  <si>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</si>
  <si>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Исполнено за        9 месяцев 2023  года (руб.)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</si>
</sst>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1" fontId="6" fillId="0" borderId="13" xfId="0" applyNumberFormat="1" applyFont="1" applyFill="1" applyBorder="1" applyAlignment="1">
      <alignment horizontal="center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36"/>
  <sheetViews>
    <sheetView tabSelected="1" zoomScale="95" zoomScaleNormal="95" zoomScaleSheetLayoutView="100" workbookViewId="0">
      <selection activeCell="N10" sqref="N10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1.5703125" style="2" customWidth="1"/>
    <col min="8" max="8" width="13.85546875" style="2" customWidth="1"/>
    <col min="9" max="9" width="4.85546875" style="2" customWidth="1"/>
    <col min="10" max="10" width="16.5703125" style="2" customWidth="1"/>
    <col min="11" max="11" width="16.28515625" style="2" customWidth="1"/>
    <col min="12" max="12" width="6.7109375" style="2" customWidth="1"/>
    <col min="13" max="237" width="9.140625" style="2" customWidth="1"/>
    <col min="238" max="16384" width="9.140625" style="2"/>
  </cols>
  <sheetData>
    <row r="1" spans="1:12" ht="15.6" customHeight="1">
      <c r="A1" s="1"/>
      <c r="B1" s="1"/>
      <c r="C1" s="1"/>
      <c r="D1" s="1"/>
      <c r="E1" s="1"/>
      <c r="F1" s="1"/>
      <c r="G1" s="1"/>
      <c r="H1" s="253" t="s">
        <v>482</v>
      </c>
      <c r="I1" s="253"/>
      <c r="J1" s="253"/>
      <c r="K1" s="253"/>
      <c r="L1" s="253"/>
    </row>
    <row r="2" spans="1:12" ht="15.6" customHeight="1">
      <c r="A2" s="1"/>
      <c r="B2" s="1"/>
      <c r="C2" s="1"/>
      <c r="D2" s="1"/>
      <c r="E2" s="1"/>
      <c r="F2" s="1"/>
      <c r="G2" s="255" t="s">
        <v>399</v>
      </c>
      <c r="H2" s="255"/>
      <c r="I2" s="255"/>
      <c r="J2" s="255"/>
      <c r="K2" s="255"/>
      <c r="L2" s="255"/>
    </row>
    <row r="3" spans="1:12" ht="15.6" customHeight="1">
      <c r="A3" s="1"/>
      <c r="B3" s="1"/>
      <c r="C3" s="1"/>
      <c r="D3" s="1"/>
      <c r="E3" s="1"/>
      <c r="F3" s="1"/>
      <c r="G3" s="255" t="s">
        <v>400</v>
      </c>
      <c r="H3" s="255"/>
      <c r="I3" s="255"/>
      <c r="J3" s="255"/>
      <c r="K3" s="255"/>
      <c r="L3" s="255"/>
    </row>
    <row r="4" spans="1:12" ht="15.6" customHeight="1">
      <c r="A4" s="1"/>
      <c r="B4" s="1"/>
      <c r="C4" s="1"/>
      <c r="D4" s="1"/>
      <c r="E4" s="1"/>
      <c r="F4" s="1"/>
      <c r="G4" s="193"/>
      <c r="H4" s="255" t="s">
        <v>476</v>
      </c>
      <c r="I4" s="255"/>
      <c r="J4" s="255"/>
      <c r="K4" s="255"/>
      <c r="L4" s="255"/>
    </row>
    <row r="5" spans="1:12" ht="15.6" customHeight="1">
      <c r="A5" s="1"/>
      <c r="B5" s="1"/>
      <c r="C5" s="1"/>
      <c r="D5" s="1"/>
      <c r="E5" s="1"/>
      <c r="F5" s="1"/>
      <c r="G5" s="1"/>
      <c r="H5" s="253" t="s">
        <v>506</v>
      </c>
      <c r="I5" s="253"/>
      <c r="J5" s="253"/>
      <c r="K5" s="253"/>
      <c r="L5" s="253"/>
    </row>
    <row r="6" spans="1:12" ht="14.4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>
      <c r="A7" s="1"/>
      <c r="B7" s="254" t="s">
        <v>507</v>
      </c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14.4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64.5" customHeight="1">
      <c r="A9" s="1"/>
      <c r="B9" s="4"/>
      <c r="C9" s="4"/>
      <c r="D9" s="4"/>
      <c r="E9" s="5"/>
      <c r="F9" s="5"/>
      <c r="G9" s="215" t="s">
        <v>45</v>
      </c>
      <c r="H9" s="216" t="s">
        <v>44</v>
      </c>
      <c r="I9" s="215" t="s">
        <v>43</v>
      </c>
      <c r="J9" s="215" t="s">
        <v>407</v>
      </c>
      <c r="K9" s="215" t="s">
        <v>524</v>
      </c>
      <c r="L9" s="215" t="s">
        <v>480</v>
      </c>
    </row>
    <row r="10" spans="1:12" ht="42.75">
      <c r="A10" s="6"/>
      <c r="B10" s="243" t="s">
        <v>42</v>
      </c>
      <c r="C10" s="243"/>
      <c r="D10" s="243"/>
      <c r="E10" s="243"/>
      <c r="F10" s="244"/>
      <c r="G10" s="7" t="s">
        <v>368</v>
      </c>
      <c r="H10" s="8" t="s">
        <v>78</v>
      </c>
      <c r="I10" s="9" t="s">
        <v>0</v>
      </c>
      <c r="J10" s="10">
        <f>SUM(J11)</f>
        <v>784863307.56000006</v>
      </c>
      <c r="K10" s="10">
        <f>SUM(K11)</f>
        <v>578645579.6500001</v>
      </c>
      <c r="L10" s="202">
        <f t="shared" ref="L10:L105" si="0">K10/J10%</f>
        <v>73.725650578430773</v>
      </c>
    </row>
    <row r="11" spans="1:12" ht="45">
      <c r="A11" s="6"/>
      <c r="B11" s="249" t="s">
        <v>41</v>
      </c>
      <c r="C11" s="249"/>
      <c r="D11" s="249"/>
      <c r="E11" s="249"/>
      <c r="F11" s="250"/>
      <c r="G11" s="11" t="s">
        <v>151</v>
      </c>
      <c r="H11" s="12" t="s">
        <v>84</v>
      </c>
      <c r="I11" s="13" t="s">
        <v>0</v>
      </c>
      <c r="J11" s="14">
        <f>SUM(J12+J53+J67+J81+J84+J92+J87)</f>
        <v>784863307.56000006</v>
      </c>
      <c r="K11" s="14">
        <f>SUM(K12+K53+K67+K81+K84+K92+K87)</f>
        <v>578645579.6500001</v>
      </c>
      <c r="L11" s="203">
        <f t="shared" si="0"/>
        <v>73.725650578430773</v>
      </c>
    </row>
    <row r="12" spans="1:12" ht="60">
      <c r="A12" s="6"/>
      <c r="B12" s="15"/>
      <c r="C12" s="15"/>
      <c r="D12" s="15"/>
      <c r="E12" s="15"/>
      <c r="F12" s="16"/>
      <c r="G12" s="11" t="s">
        <v>361</v>
      </c>
      <c r="H12" s="17" t="s">
        <v>85</v>
      </c>
      <c r="I12" s="13"/>
      <c r="J12" s="14">
        <f>SUM(J13+J15+J18+J20+J26+J31+J37+J41+J39+J49+J22+J51+J35+J43+J33+J47+J45+J24)</f>
        <v>736872317.43000007</v>
      </c>
      <c r="K12" s="14">
        <f>SUM(K13+K15+K18+K20+K26+K31+K37+K41+K39+K49+K22+K51+K35+K43+K33+K47+K45+K24)</f>
        <v>548367430.84000003</v>
      </c>
      <c r="L12" s="203">
        <f t="shared" si="0"/>
        <v>74.418242871783917</v>
      </c>
    </row>
    <row r="13" spans="1:12" ht="30">
      <c r="A13" s="6"/>
      <c r="B13" s="251" t="s">
        <v>40</v>
      </c>
      <c r="C13" s="251"/>
      <c r="D13" s="251"/>
      <c r="E13" s="251"/>
      <c r="F13" s="252"/>
      <c r="G13" s="24" t="s">
        <v>48</v>
      </c>
      <c r="H13" s="25" t="s">
        <v>255</v>
      </c>
      <c r="I13" s="26" t="s">
        <v>0</v>
      </c>
      <c r="J13" s="20">
        <f>SUM(J14:J14)</f>
        <v>65459837.259999998</v>
      </c>
      <c r="K13" s="20">
        <f>SUM(K14:K14)</f>
        <v>52229910.340000004</v>
      </c>
      <c r="L13" s="204">
        <f t="shared" si="0"/>
        <v>79.789245629420009</v>
      </c>
    </row>
    <row r="14" spans="1:12" ht="45">
      <c r="A14" s="6"/>
      <c r="B14" s="245">
        <v>500</v>
      </c>
      <c r="C14" s="245"/>
      <c r="D14" s="245"/>
      <c r="E14" s="245"/>
      <c r="F14" s="246"/>
      <c r="G14" s="27" t="s">
        <v>4</v>
      </c>
      <c r="H14" s="28" t="s">
        <v>0</v>
      </c>
      <c r="I14" s="26">
        <v>600</v>
      </c>
      <c r="J14" s="20">
        <v>65459837.259999998</v>
      </c>
      <c r="K14" s="20">
        <v>52229910.340000004</v>
      </c>
      <c r="L14" s="204">
        <f t="shared" si="0"/>
        <v>79.789245629420009</v>
      </c>
    </row>
    <row r="15" spans="1:12" ht="30">
      <c r="A15" s="6"/>
      <c r="B15" s="247" t="s">
        <v>39</v>
      </c>
      <c r="C15" s="247"/>
      <c r="D15" s="247"/>
      <c r="E15" s="247"/>
      <c r="F15" s="248"/>
      <c r="G15" s="27" t="s">
        <v>49</v>
      </c>
      <c r="H15" s="25" t="s">
        <v>256</v>
      </c>
      <c r="I15" s="26" t="s">
        <v>0</v>
      </c>
      <c r="J15" s="20">
        <f>SUM(J16:J17)</f>
        <v>72096086</v>
      </c>
      <c r="K15" s="20">
        <f>SUM(K16:K17)</f>
        <v>52638087.710000001</v>
      </c>
      <c r="L15" s="204">
        <f t="shared" si="0"/>
        <v>73.011019918612504</v>
      </c>
    </row>
    <row r="16" spans="1:12" ht="30">
      <c r="A16" s="6"/>
      <c r="B16" s="175"/>
      <c r="C16" s="175"/>
      <c r="D16" s="175"/>
      <c r="E16" s="175"/>
      <c r="F16" s="176"/>
      <c r="G16" s="27" t="s">
        <v>5</v>
      </c>
      <c r="H16" s="32" t="s">
        <v>0</v>
      </c>
      <c r="I16" s="26">
        <v>300</v>
      </c>
      <c r="J16" s="20">
        <v>21000</v>
      </c>
      <c r="K16" s="20">
        <v>16500</v>
      </c>
      <c r="L16" s="204">
        <f t="shared" si="0"/>
        <v>78.571428571428569</v>
      </c>
    </row>
    <row r="17" spans="1:12" ht="45">
      <c r="A17" s="6"/>
      <c r="B17" s="251">
        <v>100</v>
      </c>
      <c r="C17" s="251"/>
      <c r="D17" s="251"/>
      <c r="E17" s="251"/>
      <c r="F17" s="252"/>
      <c r="G17" s="27" t="s">
        <v>4</v>
      </c>
      <c r="H17" s="28" t="s">
        <v>0</v>
      </c>
      <c r="I17" s="26">
        <v>600</v>
      </c>
      <c r="J17" s="20">
        <v>72075086</v>
      </c>
      <c r="K17" s="20">
        <v>52621587.710000001</v>
      </c>
      <c r="L17" s="204">
        <f t="shared" si="0"/>
        <v>73.009399822290888</v>
      </c>
    </row>
    <row r="18" spans="1:12" ht="30">
      <c r="A18" s="6"/>
      <c r="B18" s="251">
        <v>200</v>
      </c>
      <c r="C18" s="251"/>
      <c r="D18" s="251"/>
      <c r="E18" s="251"/>
      <c r="F18" s="252"/>
      <c r="G18" s="27" t="s">
        <v>50</v>
      </c>
      <c r="H18" s="19" t="s">
        <v>257</v>
      </c>
      <c r="I18" s="26"/>
      <c r="J18" s="20">
        <f>SUM(J19:J19)</f>
        <v>44293073</v>
      </c>
      <c r="K18" s="20">
        <f>SUM(K19:K19)</f>
        <v>20626360.210000001</v>
      </c>
      <c r="L18" s="204">
        <f t="shared" si="0"/>
        <v>46.567914152174545</v>
      </c>
    </row>
    <row r="19" spans="1:12" ht="45">
      <c r="A19" s="6"/>
      <c r="B19" s="251">
        <v>300</v>
      </c>
      <c r="C19" s="251"/>
      <c r="D19" s="251"/>
      <c r="E19" s="251"/>
      <c r="F19" s="252"/>
      <c r="G19" s="27" t="s">
        <v>4</v>
      </c>
      <c r="H19" s="32" t="s">
        <v>0</v>
      </c>
      <c r="I19" s="26">
        <v>600</v>
      </c>
      <c r="J19" s="20">
        <v>44293073</v>
      </c>
      <c r="K19" s="20">
        <v>20626360.210000001</v>
      </c>
      <c r="L19" s="204">
        <f t="shared" si="0"/>
        <v>46.567914152174545</v>
      </c>
    </row>
    <row r="20" spans="1:12" ht="60">
      <c r="A20" s="6"/>
      <c r="B20" s="33"/>
      <c r="C20" s="33"/>
      <c r="D20" s="33"/>
      <c r="E20" s="33"/>
      <c r="F20" s="34"/>
      <c r="G20" s="27" t="s">
        <v>187</v>
      </c>
      <c r="H20" s="32" t="s">
        <v>258</v>
      </c>
      <c r="I20" s="26"/>
      <c r="J20" s="20">
        <f>SUM(J21:J21)</f>
        <v>21851092</v>
      </c>
      <c r="K20" s="20">
        <f>SUM(K21:K21)</f>
        <v>18554422</v>
      </c>
      <c r="L20" s="204">
        <f t="shared" si="0"/>
        <v>84.913019450011916</v>
      </c>
    </row>
    <row r="21" spans="1:12" ht="45">
      <c r="A21" s="6"/>
      <c r="B21" s="33"/>
      <c r="C21" s="33"/>
      <c r="D21" s="33"/>
      <c r="E21" s="33"/>
      <c r="F21" s="34"/>
      <c r="G21" s="27" t="s">
        <v>4</v>
      </c>
      <c r="H21" s="32" t="s">
        <v>0</v>
      </c>
      <c r="I21" s="26">
        <v>600</v>
      </c>
      <c r="J21" s="20">
        <v>21851092</v>
      </c>
      <c r="K21" s="20">
        <v>18554422</v>
      </c>
      <c r="L21" s="204">
        <f t="shared" si="0"/>
        <v>84.913019450011916</v>
      </c>
    </row>
    <row r="22" spans="1:12" ht="45">
      <c r="A22" s="6"/>
      <c r="B22" s="33"/>
      <c r="C22" s="33"/>
      <c r="D22" s="33"/>
      <c r="E22" s="33"/>
      <c r="F22" s="34"/>
      <c r="G22" s="27" t="s">
        <v>201</v>
      </c>
      <c r="H22" s="32" t="s">
        <v>259</v>
      </c>
      <c r="I22" s="26"/>
      <c r="J22" s="20">
        <f>SUM(J23:J23)</f>
        <v>1740302.4</v>
      </c>
      <c r="K22" s="20">
        <f>SUM(K23:K23)</f>
        <v>1740302.4</v>
      </c>
      <c r="L22" s="204">
        <f t="shared" si="0"/>
        <v>100.00000000000001</v>
      </c>
    </row>
    <row r="23" spans="1:12" ht="45">
      <c r="A23" s="6"/>
      <c r="B23" s="33"/>
      <c r="C23" s="33"/>
      <c r="D23" s="33"/>
      <c r="E23" s="33"/>
      <c r="F23" s="34"/>
      <c r="G23" s="27" t="s">
        <v>4</v>
      </c>
      <c r="H23" s="32" t="s">
        <v>0</v>
      </c>
      <c r="I23" s="26">
        <v>600</v>
      </c>
      <c r="J23" s="20">
        <v>1740302.4</v>
      </c>
      <c r="K23" s="20">
        <v>1740302.4</v>
      </c>
      <c r="L23" s="204">
        <f t="shared" si="0"/>
        <v>100.00000000000001</v>
      </c>
    </row>
    <row r="24" spans="1:12" ht="45">
      <c r="A24" s="6"/>
      <c r="B24" s="236"/>
      <c r="C24" s="236"/>
      <c r="D24" s="236"/>
      <c r="E24" s="236"/>
      <c r="F24" s="237"/>
      <c r="G24" s="27" t="s">
        <v>508</v>
      </c>
      <c r="H24" s="32" t="s">
        <v>509</v>
      </c>
      <c r="I24" s="26"/>
      <c r="J24" s="20">
        <f>SUM(J25:J25)</f>
        <v>1616697.6</v>
      </c>
      <c r="K24" s="20">
        <f>SUM(K25:K25)</f>
        <v>0</v>
      </c>
      <c r="L24" s="204"/>
    </row>
    <row r="25" spans="1:12" ht="45">
      <c r="A25" s="6"/>
      <c r="B25" s="236"/>
      <c r="C25" s="236"/>
      <c r="D25" s="236"/>
      <c r="E25" s="236"/>
      <c r="F25" s="237"/>
      <c r="G25" s="27" t="s">
        <v>4</v>
      </c>
      <c r="H25" s="32" t="s">
        <v>0</v>
      </c>
      <c r="I25" s="26">
        <v>600</v>
      </c>
      <c r="J25" s="20">
        <v>1616697.6</v>
      </c>
      <c r="K25" s="20">
        <v>0</v>
      </c>
      <c r="L25" s="204"/>
    </row>
    <row r="26" spans="1:12" ht="30">
      <c r="A26" s="6"/>
      <c r="B26" s="251">
        <v>600</v>
      </c>
      <c r="C26" s="251"/>
      <c r="D26" s="251"/>
      <c r="E26" s="251"/>
      <c r="F26" s="252"/>
      <c r="G26" s="27" t="s">
        <v>53</v>
      </c>
      <c r="H26" s="35" t="s">
        <v>260</v>
      </c>
      <c r="I26" s="26"/>
      <c r="J26" s="20">
        <f>SUM(J27:J30)</f>
        <v>19583544.170000002</v>
      </c>
      <c r="K26" s="20">
        <f>SUM(K27:K30)</f>
        <v>14924569.73</v>
      </c>
      <c r="L26" s="204">
        <f t="shared" si="0"/>
        <v>76.209748350162897</v>
      </c>
    </row>
    <row r="27" spans="1:12" ht="90">
      <c r="A27" s="6"/>
      <c r="B27" s="245">
        <v>800</v>
      </c>
      <c r="C27" s="245"/>
      <c r="D27" s="245"/>
      <c r="E27" s="245"/>
      <c r="F27" s="246"/>
      <c r="G27" s="27" t="s">
        <v>3</v>
      </c>
      <c r="H27" s="31" t="s">
        <v>0</v>
      </c>
      <c r="I27" s="26">
        <v>100</v>
      </c>
      <c r="J27" s="20">
        <v>14040542.17</v>
      </c>
      <c r="K27" s="20">
        <v>10374799.93</v>
      </c>
      <c r="L27" s="204">
        <f t="shared" si="0"/>
        <v>73.891732985692812</v>
      </c>
    </row>
    <row r="28" spans="1:12" ht="30">
      <c r="A28" s="6"/>
      <c r="B28" s="251">
        <v>200</v>
      </c>
      <c r="C28" s="251"/>
      <c r="D28" s="251"/>
      <c r="E28" s="251"/>
      <c r="F28" s="252"/>
      <c r="G28" s="27" t="s">
        <v>2</v>
      </c>
      <c r="H28" s="31" t="s">
        <v>0</v>
      </c>
      <c r="I28" s="26">
        <v>200</v>
      </c>
      <c r="J28" s="20">
        <v>1508002</v>
      </c>
      <c r="K28" s="20">
        <v>1214509.8</v>
      </c>
      <c r="L28" s="204">
        <f t="shared" si="0"/>
        <v>80.5376783319916</v>
      </c>
    </row>
    <row r="29" spans="1:12" ht="45">
      <c r="A29" s="6"/>
      <c r="B29" s="245">
        <v>800</v>
      </c>
      <c r="C29" s="245"/>
      <c r="D29" s="245"/>
      <c r="E29" s="245"/>
      <c r="F29" s="246"/>
      <c r="G29" s="27" t="s">
        <v>4</v>
      </c>
      <c r="H29" s="31" t="s">
        <v>0</v>
      </c>
      <c r="I29" s="26">
        <v>600</v>
      </c>
      <c r="J29" s="20">
        <v>3990000</v>
      </c>
      <c r="K29" s="20">
        <v>3312500</v>
      </c>
      <c r="L29" s="204">
        <f t="shared" si="0"/>
        <v>83.02005012531329</v>
      </c>
    </row>
    <row r="30" spans="1:12" ht="15">
      <c r="A30" s="6"/>
      <c r="B30" s="36"/>
      <c r="C30" s="37"/>
      <c r="D30" s="37"/>
      <c r="E30" s="37"/>
      <c r="F30" s="37"/>
      <c r="G30" s="27" t="s">
        <v>1</v>
      </c>
      <c r="H30" s="31" t="s">
        <v>0</v>
      </c>
      <c r="I30" s="26">
        <v>800</v>
      </c>
      <c r="J30" s="20">
        <v>45000</v>
      </c>
      <c r="K30" s="20">
        <v>22760</v>
      </c>
      <c r="L30" s="204">
        <f t="shared" si="0"/>
        <v>50.577777777777776</v>
      </c>
    </row>
    <row r="31" spans="1:12" ht="15">
      <c r="A31" s="6"/>
      <c r="B31" s="246" t="s">
        <v>38</v>
      </c>
      <c r="C31" s="256"/>
      <c r="D31" s="256"/>
      <c r="E31" s="256"/>
      <c r="F31" s="256"/>
      <c r="G31" s="24" t="s">
        <v>51</v>
      </c>
      <c r="H31" s="38" t="s">
        <v>261</v>
      </c>
      <c r="I31" s="26" t="s">
        <v>0</v>
      </c>
      <c r="J31" s="20">
        <f>SUM(J32)</f>
        <v>138000</v>
      </c>
      <c r="K31" s="20">
        <f>SUM(K32)</f>
        <v>103500</v>
      </c>
      <c r="L31" s="204">
        <f t="shared" si="0"/>
        <v>75</v>
      </c>
    </row>
    <row r="32" spans="1:12" ht="30">
      <c r="A32" s="6"/>
      <c r="B32" s="251">
        <v>300</v>
      </c>
      <c r="C32" s="251"/>
      <c r="D32" s="251"/>
      <c r="E32" s="251"/>
      <c r="F32" s="252"/>
      <c r="G32" s="27" t="s">
        <v>5</v>
      </c>
      <c r="H32" s="32" t="s">
        <v>0</v>
      </c>
      <c r="I32" s="26">
        <v>300</v>
      </c>
      <c r="J32" s="20">
        <v>138000</v>
      </c>
      <c r="K32" s="20">
        <v>103500</v>
      </c>
      <c r="L32" s="204">
        <f t="shared" si="0"/>
        <v>75</v>
      </c>
    </row>
    <row r="33" spans="1:12" ht="60">
      <c r="A33" s="6"/>
      <c r="B33" s="190"/>
      <c r="C33" s="190"/>
      <c r="D33" s="190"/>
      <c r="E33" s="190"/>
      <c r="F33" s="191"/>
      <c r="G33" s="27" t="s">
        <v>474</v>
      </c>
      <c r="H33" s="32" t="s">
        <v>475</v>
      </c>
      <c r="I33" s="26"/>
      <c r="J33" s="20">
        <f>SUM(J34)</f>
        <v>772328</v>
      </c>
      <c r="K33" s="20">
        <f>SUM(K34)</f>
        <v>666720.43999999994</v>
      </c>
      <c r="L33" s="204">
        <f t="shared" si="0"/>
        <v>86.326073896064884</v>
      </c>
    </row>
    <row r="34" spans="1:12" ht="45">
      <c r="A34" s="6"/>
      <c r="B34" s="190"/>
      <c r="C34" s="190"/>
      <c r="D34" s="190"/>
      <c r="E34" s="190"/>
      <c r="F34" s="191"/>
      <c r="G34" s="27" t="s">
        <v>4</v>
      </c>
      <c r="H34" s="31" t="s">
        <v>0</v>
      </c>
      <c r="I34" s="26">
        <v>600</v>
      </c>
      <c r="J34" s="20">
        <v>772328</v>
      </c>
      <c r="K34" s="20">
        <v>666720.43999999994</v>
      </c>
      <c r="L34" s="204">
        <f t="shared" si="0"/>
        <v>86.326073896064884</v>
      </c>
    </row>
    <row r="35" spans="1:12" ht="125.25" customHeight="1">
      <c r="A35" s="6"/>
      <c r="B35" s="33"/>
      <c r="C35" s="33"/>
      <c r="D35" s="33"/>
      <c r="E35" s="33"/>
      <c r="F35" s="34"/>
      <c r="G35" s="27" t="s">
        <v>430</v>
      </c>
      <c r="H35" s="32" t="s">
        <v>262</v>
      </c>
      <c r="I35" s="26"/>
      <c r="J35" s="20">
        <f>SUM(J36)</f>
        <v>14064943</v>
      </c>
      <c r="K35" s="20">
        <f>SUM(K36)</f>
        <v>11554530</v>
      </c>
      <c r="L35" s="204">
        <f t="shared" si="0"/>
        <v>82.151274982060016</v>
      </c>
    </row>
    <row r="36" spans="1:12" ht="45">
      <c r="A36" s="6"/>
      <c r="B36" s="33"/>
      <c r="C36" s="33"/>
      <c r="D36" s="33"/>
      <c r="E36" s="33"/>
      <c r="F36" s="34"/>
      <c r="G36" s="27" t="s">
        <v>4</v>
      </c>
      <c r="H36" s="31" t="s">
        <v>0</v>
      </c>
      <c r="I36" s="26">
        <v>600</v>
      </c>
      <c r="J36" s="20">
        <v>14064943</v>
      </c>
      <c r="K36" s="20">
        <v>11554530</v>
      </c>
      <c r="L36" s="204">
        <f t="shared" si="0"/>
        <v>82.151274982060016</v>
      </c>
    </row>
    <row r="37" spans="1:12" ht="60">
      <c r="A37" s="6"/>
      <c r="B37" s="33"/>
      <c r="C37" s="33"/>
      <c r="D37" s="33"/>
      <c r="E37" s="33"/>
      <c r="F37" s="34"/>
      <c r="G37" s="27" t="s">
        <v>431</v>
      </c>
      <c r="H37" s="19" t="s">
        <v>263</v>
      </c>
      <c r="I37" s="26" t="s">
        <v>0</v>
      </c>
      <c r="J37" s="20">
        <f>SUM(J38)</f>
        <v>26647338</v>
      </c>
      <c r="K37" s="20">
        <f>SUM(K38)</f>
        <v>19720230</v>
      </c>
      <c r="L37" s="204">
        <f t="shared" si="0"/>
        <v>74.004502813751984</v>
      </c>
    </row>
    <row r="38" spans="1:12" ht="45">
      <c r="A38" s="6"/>
      <c r="B38" s="33"/>
      <c r="C38" s="33"/>
      <c r="D38" s="33"/>
      <c r="E38" s="33"/>
      <c r="F38" s="34"/>
      <c r="G38" s="39" t="s">
        <v>4</v>
      </c>
      <c r="H38" s="40" t="s">
        <v>0</v>
      </c>
      <c r="I38" s="26">
        <v>600</v>
      </c>
      <c r="J38" s="20">
        <v>26647338</v>
      </c>
      <c r="K38" s="20">
        <v>19720230</v>
      </c>
      <c r="L38" s="204">
        <f t="shared" si="0"/>
        <v>74.004502813751984</v>
      </c>
    </row>
    <row r="39" spans="1:12" ht="45">
      <c r="A39" s="6"/>
      <c r="B39" s="33"/>
      <c r="C39" s="33"/>
      <c r="D39" s="33"/>
      <c r="E39" s="33"/>
      <c r="F39" s="34"/>
      <c r="G39" s="27" t="s">
        <v>433</v>
      </c>
      <c r="H39" s="19" t="s">
        <v>264</v>
      </c>
      <c r="I39" s="26" t="s">
        <v>0</v>
      </c>
      <c r="J39" s="20">
        <f>SUM(J40)</f>
        <v>15649564</v>
      </c>
      <c r="K39" s="20">
        <f>SUM(K40)</f>
        <v>9296900</v>
      </c>
      <c r="L39" s="204">
        <f t="shared" si="0"/>
        <v>59.406766859447323</v>
      </c>
    </row>
    <row r="40" spans="1:12" ht="45">
      <c r="A40" s="6"/>
      <c r="B40" s="33"/>
      <c r="C40" s="33"/>
      <c r="D40" s="33"/>
      <c r="E40" s="33"/>
      <c r="F40" s="34"/>
      <c r="G40" s="27" t="s">
        <v>4</v>
      </c>
      <c r="H40" s="31"/>
      <c r="I40" s="26">
        <v>600</v>
      </c>
      <c r="J40" s="20">
        <v>15649564</v>
      </c>
      <c r="K40" s="20">
        <v>9296900</v>
      </c>
      <c r="L40" s="204">
        <f t="shared" si="0"/>
        <v>59.406766859447323</v>
      </c>
    </row>
    <row r="41" spans="1:12" ht="15">
      <c r="A41" s="6"/>
      <c r="B41" s="171"/>
      <c r="C41" s="171"/>
      <c r="D41" s="171"/>
      <c r="E41" s="171"/>
      <c r="F41" s="172"/>
      <c r="G41" s="27" t="s">
        <v>435</v>
      </c>
      <c r="H41" s="19" t="s">
        <v>423</v>
      </c>
      <c r="I41" s="26" t="s">
        <v>0</v>
      </c>
      <c r="J41" s="20">
        <f>SUM(J42)</f>
        <v>417759824</v>
      </c>
      <c r="K41" s="20">
        <f>SUM(K42)</f>
        <v>322335203</v>
      </c>
      <c r="L41" s="205">
        <f t="shared" si="0"/>
        <v>77.158018670555549</v>
      </c>
    </row>
    <row r="42" spans="1:12" ht="45">
      <c r="A42" s="6"/>
      <c r="B42" s="171"/>
      <c r="C42" s="171"/>
      <c r="D42" s="171"/>
      <c r="E42" s="171"/>
      <c r="F42" s="172"/>
      <c r="G42" s="27" t="s">
        <v>4</v>
      </c>
      <c r="H42" s="41" t="s">
        <v>0</v>
      </c>
      <c r="I42" s="26">
        <v>600</v>
      </c>
      <c r="J42" s="20">
        <v>417759824</v>
      </c>
      <c r="K42" s="20">
        <v>322335203</v>
      </c>
      <c r="L42" s="204">
        <f t="shared" si="0"/>
        <v>77.158018670555549</v>
      </c>
    </row>
    <row r="43" spans="1:12" ht="60">
      <c r="A43" s="6"/>
      <c r="B43" s="171"/>
      <c r="C43" s="171"/>
      <c r="D43" s="171"/>
      <c r="E43" s="171"/>
      <c r="F43" s="172"/>
      <c r="G43" s="27" t="s">
        <v>428</v>
      </c>
      <c r="H43" s="31" t="s">
        <v>429</v>
      </c>
      <c r="I43" s="26"/>
      <c r="J43" s="20">
        <f>SUM(J44)</f>
        <v>1040318</v>
      </c>
      <c r="K43" s="20">
        <f>SUM(K44)</f>
        <v>760000</v>
      </c>
      <c r="L43" s="204">
        <f t="shared" si="0"/>
        <v>73.054585232592345</v>
      </c>
    </row>
    <row r="44" spans="1:12" ht="45">
      <c r="A44" s="6"/>
      <c r="B44" s="171"/>
      <c r="C44" s="171"/>
      <c r="D44" s="171"/>
      <c r="E44" s="171"/>
      <c r="F44" s="172"/>
      <c r="G44" s="27" t="s">
        <v>4</v>
      </c>
      <c r="H44" s="31"/>
      <c r="I44" s="26">
        <v>600</v>
      </c>
      <c r="J44" s="20">
        <v>1040318</v>
      </c>
      <c r="K44" s="20">
        <v>760000</v>
      </c>
      <c r="L44" s="204">
        <f t="shared" si="0"/>
        <v>73.054585232592345</v>
      </c>
    </row>
    <row r="45" spans="1:12" ht="33.75" customHeight="1">
      <c r="A45" s="6"/>
      <c r="B45" s="217"/>
      <c r="C45" s="217"/>
      <c r="D45" s="217"/>
      <c r="E45" s="217"/>
      <c r="F45" s="218"/>
      <c r="G45" s="27" t="s">
        <v>483</v>
      </c>
      <c r="H45" s="31" t="s">
        <v>484</v>
      </c>
      <c r="I45" s="26"/>
      <c r="J45" s="20">
        <f>SUM(J46)</f>
        <v>6727152</v>
      </c>
      <c r="K45" s="20">
        <f>SUM(K46)</f>
        <v>4921355.01</v>
      </c>
      <c r="L45" s="204">
        <f t="shared" ref="L45:L46" si="1">K45/J45%</f>
        <v>73.156590039886112</v>
      </c>
    </row>
    <row r="46" spans="1:12" ht="45">
      <c r="A46" s="6"/>
      <c r="B46" s="217"/>
      <c r="C46" s="217"/>
      <c r="D46" s="217"/>
      <c r="E46" s="217"/>
      <c r="F46" s="218"/>
      <c r="G46" s="27" t="s">
        <v>4</v>
      </c>
      <c r="H46" s="31"/>
      <c r="I46" s="26">
        <v>600</v>
      </c>
      <c r="J46" s="20">
        <v>6727152</v>
      </c>
      <c r="K46" s="20">
        <v>4921355.01</v>
      </c>
      <c r="L46" s="204">
        <f t="shared" si="1"/>
        <v>73.156590039886112</v>
      </c>
    </row>
    <row r="47" spans="1:12" ht="64.5" customHeight="1">
      <c r="A47" s="6"/>
      <c r="B47" s="223"/>
      <c r="C47" s="223"/>
      <c r="D47" s="223"/>
      <c r="E47" s="223"/>
      <c r="F47" s="224"/>
      <c r="G47" s="27" t="s">
        <v>485</v>
      </c>
      <c r="H47" s="31" t="s">
        <v>486</v>
      </c>
      <c r="I47" s="26"/>
      <c r="J47" s="20">
        <f>SUM(J48)</f>
        <v>2838000</v>
      </c>
      <c r="K47" s="20">
        <f>SUM(K48)</f>
        <v>976988</v>
      </c>
      <c r="L47" s="204">
        <f t="shared" ref="L47:L48" si="2">K47/J47%</f>
        <v>34.425229034531363</v>
      </c>
    </row>
    <row r="48" spans="1:12" ht="45">
      <c r="A48" s="6"/>
      <c r="B48" s="223"/>
      <c r="C48" s="223"/>
      <c r="D48" s="223"/>
      <c r="E48" s="223"/>
      <c r="F48" s="224"/>
      <c r="G48" s="27" t="s">
        <v>4</v>
      </c>
      <c r="H48" s="31"/>
      <c r="I48" s="26">
        <v>600</v>
      </c>
      <c r="J48" s="20">
        <v>2838000</v>
      </c>
      <c r="K48" s="20">
        <v>976988</v>
      </c>
      <c r="L48" s="204">
        <f t="shared" si="2"/>
        <v>34.425229034531363</v>
      </c>
    </row>
    <row r="49" spans="1:12" ht="60">
      <c r="A49" s="6"/>
      <c r="B49" s="33"/>
      <c r="C49" s="33"/>
      <c r="D49" s="33"/>
      <c r="E49" s="33"/>
      <c r="F49" s="34"/>
      <c r="G49" s="27" t="s">
        <v>187</v>
      </c>
      <c r="H49" s="31" t="s">
        <v>265</v>
      </c>
      <c r="I49" s="26"/>
      <c r="J49" s="20">
        <f>SUM(J50)</f>
        <v>10762478</v>
      </c>
      <c r="K49" s="20">
        <f>SUM(K50)</f>
        <v>8379602</v>
      </c>
      <c r="L49" s="204">
        <f t="shared" si="0"/>
        <v>77.859411187646558</v>
      </c>
    </row>
    <row r="50" spans="1:12" ht="45">
      <c r="A50" s="6"/>
      <c r="B50" s="33"/>
      <c r="C50" s="33"/>
      <c r="D50" s="33"/>
      <c r="E50" s="33"/>
      <c r="F50" s="34"/>
      <c r="G50" s="27" t="s">
        <v>4</v>
      </c>
      <c r="H50" s="31" t="s">
        <v>0</v>
      </c>
      <c r="I50" s="26">
        <v>600</v>
      </c>
      <c r="J50" s="20">
        <v>10762478</v>
      </c>
      <c r="K50" s="20">
        <v>8379602</v>
      </c>
      <c r="L50" s="205">
        <f t="shared" si="0"/>
        <v>77.859411187646558</v>
      </c>
    </row>
    <row r="51" spans="1:12" ht="75">
      <c r="A51" s="6"/>
      <c r="B51" s="33"/>
      <c r="C51" s="33"/>
      <c r="D51" s="33"/>
      <c r="E51" s="33"/>
      <c r="F51" s="34"/>
      <c r="G51" s="27" t="s">
        <v>231</v>
      </c>
      <c r="H51" s="31" t="s">
        <v>266</v>
      </c>
      <c r="I51" s="26"/>
      <c r="J51" s="20">
        <f>SUM(J52)</f>
        <v>13831740</v>
      </c>
      <c r="K51" s="20">
        <f>SUM(K52)</f>
        <v>8938750</v>
      </c>
      <c r="L51" s="204">
        <f t="shared" si="0"/>
        <v>64.624913423763033</v>
      </c>
    </row>
    <row r="52" spans="1:12" ht="45">
      <c r="A52" s="6"/>
      <c r="B52" s="33"/>
      <c r="C52" s="33"/>
      <c r="D52" s="33"/>
      <c r="E52" s="33"/>
      <c r="F52" s="34"/>
      <c r="G52" s="27" t="s">
        <v>4</v>
      </c>
      <c r="H52" s="31" t="s">
        <v>0</v>
      </c>
      <c r="I52" s="26">
        <v>600</v>
      </c>
      <c r="J52" s="20">
        <v>13831740</v>
      </c>
      <c r="K52" s="20">
        <v>8938750</v>
      </c>
      <c r="L52" s="205">
        <f t="shared" si="0"/>
        <v>64.624913423763033</v>
      </c>
    </row>
    <row r="53" spans="1:12" ht="30">
      <c r="A53" s="6"/>
      <c r="B53" s="33"/>
      <c r="C53" s="33"/>
      <c r="D53" s="33"/>
      <c r="E53" s="33"/>
      <c r="F53" s="34"/>
      <c r="G53" s="180" t="s">
        <v>79</v>
      </c>
      <c r="H53" s="229" t="s">
        <v>168</v>
      </c>
      <c r="I53" s="26"/>
      <c r="J53" s="43">
        <f>SUM(J54+J56+J59+J64)</f>
        <v>34557734</v>
      </c>
      <c r="K53" s="43">
        <f>SUM(K54+K56+K59+K64)</f>
        <v>22108810.589999996</v>
      </c>
      <c r="L53" s="203">
        <f t="shared" si="0"/>
        <v>63.976447616617442</v>
      </c>
    </row>
    <row r="54" spans="1:12" ht="90">
      <c r="A54" s="6"/>
      <c r="B54" s="33"/>
      <c r="C54" s="33"/>
      <c r="D54" s="33"/>
      <c r="E54" s="33"/>
      <c r="F54" s="34"/>
      <c r="G54" s="230" t="s">
        <v>173</v>
      </c>
      <c r="H54" s="133" t="s">
        <v>267</v>
      </c>
      <c r="I54" s="26"/>
      <c r="J54" s="20">
        <f>SUM(J55)</f>
        <v>6664469</v>
      </c>
      <c r="K54" s="20">
        <f>SUM(K55)</f>
        <v>2972374</v>
      </c>
      <c r="L54" s="204">
        <f t="shared" si="0"/>
        <v>44.60031249301332</v>
      </c>
    </row>
    <row r="55" spans="1:12" ht="45">
      <c r="A55" s="6"/>
      <c r="B55" s="33"/>
      <c r="C55" s="33"/>
      <c r="D55" s="33"/>
      <c r="E55" s="33"/>
      <c r="F55" s="34"/>
      <c r="G55" s="27" t="s">
        <v>4</v>
      </c>
      <c r="H55" s="28" t="s">
        <v>0</v>
      </c>
      <c r="I55" s="26">
        <v>600</v>
      </c>
      <c r="J55" s="20">
        <v>6664469</v>
      </c>
      <c r="K55" s="20">
        <v>2972374</v>
      </c>
      <c r="L55" s="204">
        <f t="shared" si="0"/>
        <v>44.60031249301332</v>
      </c>
    </row>
    <row r="56" spans="1:12" ht="60">
      <c r="A56" s="6"/>
      <c r="B56" s="33"/>
      <c r="C56" s="33"/>
      <c r="D56" s="33"/>
      <c r="E56" s="33"/>
      <c r="F56" s="34"/>
      <c r="G56" s="44" t="s">
        <v>80</v>
      </c>
      <c r="H56" s="19" t="s">
        <v>268</v>
      </c>
      <c r="I56" s="26"/>
      <c r="J56" s="20">
        <f>SUM(J57:J58)</f>
        <v>23298299</v>
      </c>
      <c r="K56" s="20">
        <f>SUM(K57:K58)</f>
        <v>16031341.799999999</v>
      </c>
      <c r="L56" s="205">
        <f t="shared" si="0"/>
        <v>68.80906541717917</v>
      </c>
    </row>
    <row r="57" spans="1:12" ht="30">
      <c r="A57" s="6"/>
      <c r="B57" s="33"/>
      <c r="C57" s="33"/>
      <c r="D57" s="33"/>
      <c r="E57" s="33"/>
      <c r="F57" s="34"/>
      <c r="G57" s="27" t="s">
        <v>2</v>
      </c>
      <c r="H57" s="31" t="s">
        <v>0</v>
      </c>
      <c r="I57" s="26">
        <v>200</v>
      </c>
      <c r="J57" s="20">
        <v>113958</v>
      </c>
      <c r="K57" s="20">
        <v>68973.039999999994</v>
      </c>
      <c r="L57" s="204">
        <f t="shared" si="0"/>
        <v>60.524965338107023</v>
      </c>
    </row>
    <row r="58" spans="1:12" ht="30">
      <c r="A58" s="6"/>
      <c r="B58" s="33"/>
      <c r="C58" s="33"/>
      <c r="D58" s="33"/>
      <c r="E58" s="33"/>
      <c r="F58" s="34"/>
      <c r="G58" s="45" t="s">
        <v>5</v>
      </c>
      <c r="H58" s="41"/>
      <c r="I58" s="26">
        <v>300</v>
      </c>
      <c r="J58" s="20">
        <v>23184341</v>
      </c>
      <c r="K58" s="20">
        <v>15962368.76</v>
      </c>
      <c r="L58" s="204">
        <f t="shared" si="0"/>
        <v>68.849784257400287</v>
      </c>
    </row>
    <row r="59" spans="1:12" ht="30">
      <c r="A59" s="6"/>
      <c r="B59" s="33"/>
      <c r="C59" s="33"/>
      <c r="D59" s="33"/>
      <c r="E59" s="33"/>
      <c r="F59" s="34"/>
      <c r="G59" s="27" t="s">
        <v>432</v>
      </c>
      <c r="H59" s="19" t="s">
        <v>269</v>
      </c>
      <c r="I59" s="26"/>
      <c r="J59" s="20">
        <f>SUM(J60:J63)</f>
        <v>2129360</v>
      </c>
      <c r="K59" s="20">
        <f>SUM(K60:K63)</f>
        <v>1412338.49</v>
      </c>
      <c r="L59" s="204">
        <f t="shared" si="0"/>
        <v>66.326900571063604</v>
      </c>
    </row>
    <row r="60" spans="1:12" ht="90">
      <c r="A60" s="6"/>
      <c r="B60" s="33"/>
      <c r="C60" s="33"/>
      <c r="D60" s="33"/>
      <c r="E60" s="33"/>
      <c r="F60" s="34"/>
      <c r="G60" s="27" t="s">
        <v>3</v>
      </c>
      <c r="H60" s="31" t="s">
        <v>0</v>
      </c>
      <c r="I60" s="26">
        <v>100</v>
      </c>
      <c r="J60" s="20">
        <v>143000</v>
      </c>
      <c r="K60" s="20">
        <v>7842</v>
      </c>
      <c r="L60" s="204">
        <f t="shared" si="0"/>
        <v>5.4839160839160837</v>
      </c>
    </row>
    <row r="61" spans="1:12" ht="30">
      <c r="A61" s="6"/>
      <c r="B61" s="33"/>
      <c r="C61" s="33"/>
      <c r="D61" s="33"/>
      <c r="E61" s="33"/>
      <c r="F61" s="34"/>
      <c r="G61" s="27" t="s">
        <v>2</v>
      </c>
      <c r="H61" s="31" t="s">
        <v>0</v>
      </c>
      <c r="I61" s="26">
        <v>200</v>
      </c>
      <c r="J61" s="20">
        <v>27120</v>
      </c>
      <c r="K61" s="20">
        <v>27079.02</v>
      </c>
      <c r="L61" s="204">
        <f t="shared" si="0"/>
        <v>99.848893805309743</v>
      </c>
    </row>
    <row r="62" spans="1:12" ht="30">
      <c r="A62" s="6"/>
      <c r="B62" s="33"/>
      <c r="C62" s="33"/>
      <c r="D62" s="33"/>
      <c r="E62" s="33"/>
      <c r="F62" s="34"/>
      <c r="G62" s="27" t="s">
        <v>5</v>
      </c>
      <c r="H62" s="31"/>
      <c r="I62" s="26">
        <v>300</v>
      </c>
      <c r="J62" s="20">
        <v>1334494</v>
      </c>
      <c r="K62" s="20">
        <v>888397.47</v>
      </c>
      <c r="L62" s="204">
        <f t="shared" si="0"/>
        <v>66.571859446351951</v>
      </c>
    </row>
    <row r="63" spans="1:12" ht="45">
      <c r="A63" s="6"/>
      <c r="B63" s="33"/>
      <c r="C63" s="33"/>
      <c r="D63" s="33"/>
      <c r="E63" s="33"/>
      <c r="F63" s="34"/>
      <c r="G63" s="27" t="s">
        <v>4</v>
      </c>
      <c r="H63" s="31" t="s">
        <v>0</v>
      </c>
      <c r="I63" s="26">
        <v>600</v>
      </c>
      <c r="J63" s="20">
        <v>624746</v>
      </c>
      <c r="K63" s="20">
        <v>489020</v>
      </c>
      <c r="L63" s="204">
        <f t="shared" si="0"/>
        <v>78.275010964455959</v>
      </c>
    </row>
    <row r="64" spans="1:12" ht="30">
      <c r="A64" s="6"/>
      <c r="B64" s="33"/>
      <c r="C64" s="33"/>
      <c r="D64" s="33"/>
      <c r="E64" s="33"/>
      <c r="F64" s="34"/>
      <c r="G64" s="44" t="s">
        <v>434</v>
      </c>
      <c r="H64" s="19" t="s">
        <v>270</v>
      </c>
      <c r="I64" s="26" t="s">
        <v>0</v>
      </c>
      <c r="J64" s="20">
        <f>SUM(J65:J66)</f>
        <v>2465606</v>
      </c>
      <c r="K64" s="20">
        <f>SUM(K65:K66)</f>
        <v>1692756.3</v>
      </c>
      <c r="L64" s="204">
        <f t="shared" si="0"/>
        <v>68.654776959497994</v>
      </c>
    </row>
    <row r="65" spans="1:12" ht="90">
      <c r="A65" s="6"/>
      <c r="B65" s="33"/>
      <c r="C65" s="33"/>
      <c r="D65" s="33"/>
      <c r="E65" s="33"/>
      <c r="F65" s="34"/>
      <c r="G65" s="27" t="s">
        <v>3</v>
      </c>
      <c r="H65" s="31" t="s">
        <v>0</v>
      </c>
      <c r="I65" s="26">
        <v>100</v>
      </c>
      <c r="J65" s="20">
        <v>2281106</v>
      </c>
      <c r="K65" s="20">
        <v>1611055.7</v>
      </c>
      <c r="L65" s="204">
        <f t="shared" si="0"/>
        <v>70.626077876258265</v>
      </c>
    </row>
    <row r="66" spans="1:12" ht="30">
      <c r="A66" s="6"/>
      <c r="B66" s="33"/>
      <c r="C66" s="33"/>
      <c r="D66" s="33"/>
      <c r="E66" s="33"/>
      <c r="F66" s="34"/>
      <c r="G66" s="27" t="s">
        <v>2</v>
      </c>
      <c r="H66" s="31"/>
      <c r="I66" s="26">
        <v>200</v>
      </c>
      <c r="J66" s="20">
        <v>184500</v>
      </c>
      <c r="K66" s="20">
        <v>81700.600000000006</v>
      </c>
      <c r="L66" s="204">
        <f t="shared" si="0"/>
        <v>44.282168021680221</v>
      </c>
    </row>
    <row r="67" spans="1:12" ht="15">
      <c r="A67" s="6"/>
      <c r="B67" s="33"/>
      <c r="C67" s="33"/>
      <c r="D67" s="33"/>
      <c r="E67" s="33"/>
      <c r="F67" s="34"/>
      <c r="G67" s="27" t="s">
        <v>179</v>
      </c>
      <c r="H67" s="17" t="s">
        <v>271</v>
      </c>
      <c r="I67" s="26"/>
      <c r="J67" s="43">
        <f>SUM(J68+J70+J72+J74+J77+J79)</f>
        <v>6600500</v>
      </c>
      <c r="K67" s="43">
        <f>SUM(K68+K70+K72+K74+K77+K79)</f>
        <v>5454090.3399999999</v>
      </c>
      <c r="L67" s="206">
        <f t="shared" si="0"/>
        <v>82.631472464207249</v>
      </c>
    </row>
    <row r="68" spans="1:12" ht="60">
      <c r="A68" s="6"/>
      <c r="B68" s="33"/>
      <c r="C68" s="33"/>
      <c r="D68" s="33"/>
      <c r="E68" s="33"/>
      <c r="F68" s="34"/>
      <c r="G68" s="27" t="s">
        <v>189</v>
      </c>
      <c r="H68" s="31" t="s">
        <v>272</v>
      </c>
      <c r="I68" s="26"/>
      <c r="J68" s="20">
        <f>SUM(J69)</f>
        <v>70700</v>
      </c>
      <c r="K68" s="20">
        <f>SUM(K69)</f>
        <v>70700</v>
      </c>
      <c r="L68" s="203">
        <f t="shared" si="0"/>
        <v>100</v>
      </c>
    </row>
    <row r="69" spans="1:12" ht="45">
      <c r="A69" s="6"/>
      <c r="B69" s="33"/>
      <c r="C69" s="33"/>
      <c r="D69" s="33"/>
      <c r="E69" s="33"/>
      <c r="F69" s="34"/>
      <c r="G69" s="27" t="s">
        <v>4</v>
      </c>
      <c r="H69" s="41" t="s">
        <v>0</v>
      </c>
      <c r="I69" s="26">
        <v>600</v>
      </c>
      <c r="J69" s="20">
        <v>70700</v>
      </c>
      <c r="K69" s="20">
        <v>70700</v>
      </c>
      <c r="L69" s="205">
        <f t="shared" si="0"/>
        <v>100</v>
      </c>
    </row>
    <row r="70" spans="1:12" ht="45">
      <c r="A70" s="6"/>
      <c r="B70" s="33"/>
      <c r="C70" s="33"/>
      <c r="D70" s="33"/>
      <c r="E70" s="33"/>
      <c r="F70" s="34"/>
      <c r="G70" s="24" t="s">
        <v>181</v>
      </c>
      <c r="H70" s="19" t="s">
        <v>273</v>
      </c>
      <c r="I70" s="26"/>
      <c r="J70" s="20">
        <f>SUM(J71)</f>
        <v>2029300</v>
      </c>
      <c r="K70" s="20">
        <f>SUM(K71)</f>
        <v>2029300</v>
      </c>
      <c r="L70" s="204">
        <f t="shared" si="0"/>
        <v>100</v>
      </c>
    </row>
    <row r="71" spans="1:12" ht="45">
      <c r="A71" s="6"/>
      <c r="B71" s="33"/>
      <c r="C71" s="33"/>
      <c r="D71" s="33"/>
      <c r="E71" s="33"/>
      <c r="F71" s="34"/>
      <c r="G71" s="27" t="s">
        <v>4</v>
      </c>
      <c r="H71" s="46"/>
      <c r="I71" s="26">
        <v>600</v>
      </c>
      <c r="J71" s="20">
        <v>2029300</v>
      </c>
      <c r="K71" s="20">
        <v>2029300</v>
      </c>
      <c r="L71" s="204">
        <f t="shared" si="0"/>
        <v>100</v>
      </c>
    </row>
    <row r="72" spans="1:12" ht="60">
      <c r="A72" s="6"/>
      <c r="B72" s="33"/>
      <c r="C72" s="33"/>
      <c r="D72" s="33"/>
      <c r="E72" s="33"/>
      <c r="F72" s="34"/>
      <c r="G72" s="27" t="s">
        <v>81</v>
      </c>
      <c r="H72" s="35" t="s">
        <v>274</v>
      </c>
      <c r="I72" s="26"/>
      <c r="J72" s="20">
        <f>SUM(J73)</f>
        <v>636304</v>
      </c>
      <c r="K72" s="20">
        <f>SUM(K73)</f>
        <v>635104.80000000005</v>
      </c>
      <c r="L72" s="204">
        <f t="shared" si="0"/>
        <v>99.811536624003622</v>
      </c>
    </row>
    <row r="73" spans="1:12" ht="45">
      <c r="A73" s="6"/>
      <c r="B73" s="33"/>
      <c r="C73" s="33"/>
      <c r="D73" s="33"/>
      <c r="E73" s="33"/>
      <c r="F73" s="34"/>
      <c r="G73" s="27" t="s">
        <v>4</v>
      </c>
      <c r="H73" s="41" t="s">
        <v>0</v>
      </c>
      <c r="I73" s="26">
        <v>600</v>
      </c>
      <c r="J73" s="20">
        <v>636304</v>
      </c>
      <c r="K73" s="20">
        <v>635104.80000000005</v>
      </c>
      <c r="L73" s="204">
        <f t="shared" si="0"/>
        <v>99.811536624003622</v>
      </c>
    </row>
    <row r="74" spans="1:12" ht="90">
      <c r="A74" s="6"/>
      <c r="B74" s="33"/>
      <c r="C74" s="33"/>
      <c r="D74" s="33"/>
      <c r="E74" s="33"/>
      <c r="F74" s="34"/>
      <c r="G74" s="47" t="s">
        <v>82</v>
      </c>
      <c r="H74" s="48" t="s">
        <v>275</v>
      </c>
      <c r="I74" s="26"/>
      <c r="J74" s="20">
        <f>SUM(J75:J76)</f>
        <v>3677868</v>
      </c>
      <c r="K74" s="20">
        <f>SUM(K75:K76)</f>
        <v>2670548.54</v>
      </c>
      <c r="L74" s="204">
        <f t="shared" si="0"/>
        <v>72.611321015327363</v>
      </c>
    </row>
    <row r="75" spans="1:12" ht="30">
      <c r="A75" s="6"/>
      <c r="B75" s="33"/>
      <c r="C75" s="33"/>
      <c r="D75" s="33"/>
      <c r="E75" s="33"/>
      <c r="F75" s="34"/>
      <c r="G75" s="27" t="s">
        <v>5</v>
      </c>
      <c r="H75" s="41" t="s">
        <v>0</v>
      </c>
      <c r="I75" s="26">
        <v>300</v>
      </c>
      <c r="J75" s="20">
        <v>1026921.14</v>
      </c>
      <c r="K75" s="20">
        <v>1026921.14</v>
      </c>
      <c r="L75" s="204">
        <f t="shared" si="0"/>
        <v>100</v>
      </c>
    </row>
    <row r="76" spans="1:12" ht="45">
      <c r="A76" s="6"/>
      <c r="B76" s="33"/>
      <c r="C76" s="33"/>
      <c r="D76" s="33"/>
      <c r="E76" s="33"/>
      <c r="F76" s="34"/>
      <c r="G76" s="27" t="s">
        <v>4</v>
      </c>
      <c r="H76" s="41" t="s">
        <v>0</v>
      </c>
      <c r="I76" s="26">
        <v>600</v>
      </c>
      <c r="J76" s="23">
        <v>2650946.86</v>
      </c>
      <c r="K76" s="23">
        <v>1643627.4</v>
      </c>
      <c r="L76" s="204">
        <f t="shared" si="0"/>
        <v>62.001521976943735</v>
      </c>
    </row>
    <row r="77" spans="1:12" ht="45">
      <c r="A77" s="6"/>
      <c r="B77" s="33"/>
      <c r="C77" s="33"/>
      <c r="D77" s="33"/>
      <c r="E77" s="33"/>
      <c r="F77" s="34"/>
      <c r="G77" s="44" t="s">
        <v>83</v>
      </c>
      <c r="H77" s="49" t="s">
        <v>276</v>
      </c>
      <c r="I77" s="26"/>
      <c r="J77" s="23">
        <f>SUM(J78)</f>
        <v>175681</v>
      </c>
      <c r="K77" s="23">
        <f>SUM(K78)</f>
        <v>48437</v>
      </c>
      <c r="L77" s="204">
        <f t="shared" si="0"/>
        <v>27.570995155992964</v>
      </c>
    </row>
    <row r="78" spans="1:12" ht="30">
      <c r="A78" s="6"/>
      <c r="B78" s="33"/>
      <c r="C78" s="33"/>
      <c r="D78" s="33"/>
      <c r="E78" s="33"/>
      <c r="F78" s="34"/>
      <c r="G78" s="27" t="s">
        <v>5</v>
      </c>
      <c r="H78" s="31" t="s">
        <v>0</v>
      </c>
      <c r="I78" s="26">
        <v>300</v>
      </c>
      <c r="J78" s="20">
        <v>175681</v>
      </c>
      <c r="K78" s="20">
        <v>48437</v>
      </c>
      <c r="L78" s="204">
        <f t="shared" si="0"/>
        <v>27.570995155992964</v>
      </c>
    </row>
    <row r="79" spans="1:12" ht="45">
      <c r="A79" s="6"/>
      <c r="B79" s="33"/>
      <c r="C79" s="33"/>
      <c r="D79" s="33"/>
      <c r="E79" s="33"/>
      <c r="F79" s="34"/>
      <c r="G79" s="50" t="s">
        <v>420</v>
      </c>
      <c r="H79" s="41" t="s">
        <v>277</v>
      </c>
      <c r="I79" s="51" t="s">
        <v>0</v>
      </c>
      <c r="J79" s="23">
        <f>SUM(J80)</f>
        <v>10647</v>
      </c>
      <c r="K79" s="23">
        <f>SUM(K80)</f>
        <v>0</v>
      </c>
      <c r="L79" s="204">
        <f t="shared" si="0"/>
        <v>0</v>
      </c>
    </row>
    <row r="80" spans="1:12" ht="30">
      <c r="A80" s="6"/>
      <c r="B80" s="33"/>
      <c r="C80" s="33"/>
      <c r="D80" s="33"/>
      <c r="E80" s="33"/>
      <c r="F80" s="34"/>
      <c r="G80" s="21" t="s">
        <v>5</v>
      </c>
      <c r="H80" s="28" t="s">
        <v>0</v>
      </c>
      <c r="I80" s="26">
        <v>300</v>
      </c>
      <c r="J80" s="23">
        <v>10647</v>
      </c>
      <c r="K80" s="23">
        <v>0</v>
      </c>
      <c r="L80" s="208">
        <f t="shared" si="0"/>
        <v>0</v>
      </c>
    </row>
    <row r="81" spans="1:12" ht="60">
      <c r="A81" s="6"/>
      <c r="B81" s="33"/>
      <c r="C81" s="33"/>
      <c r="D81" s="33"/>
      <c r="E81" s="33"/>
      <c r="F81" s="34"/>
      <c r="G81" s="52" t="s">
        <v>180</v>
      </c>
      <c r="H81" s="17" t="s">
        <v>278</v>
      </c>
      <c r="I81" s="26"/>
      <c r="J81" s="14">
        <f>SUM(J82)</f>
        <v>3683106.13</v>
      </c>
      <c r="K81" s="14">
        <f>SUM(K82)</f>
        <v>0</v>
      </c>
      <c r="L81" s="203">
        <f t="shared" si="0"/>
        <v>0</v>
      </c>
    </row>
    <row r="82" spans="1:12" ht="15">
      <c r="A82" s="6"/>
      <c r="B82" s="245">
        <v>600</v>
      </c>
      <c r="C82" s="245"/>
      <c r="D82" s="245"/>
      <c r="E82" s="245"/>
      <c r="F82" s="246"/>
      <c r="G82" s="24" t="s">
        <v>52</v>
      </c>
      <c r="H82" s="19" t="s">
        <v>279</v>
      </c>
      <c r="I82" s="26"/>
      <c r="J82" s="23">
        <f>SUM(J83)</f>
        <v>3683106.13</v>
      </c>
      <c r="K82" s="23">
        <f>SUM(K83)</f>
        <v>0</v>
      </c>
      <c r="L82" s="204">
        <f t="shared" si="0"/>
        <v>0</v>
      </c>
    </row>
    <row r="83" spans="1:12" ht="30">
      <c r="A83" s="6"/>
      <c r="B83" s="29"/>
      <c r="C83" s="29"/>
      <c r="D83" s="29"/>
      <c r="E83" s="29"/>
      <c r="F83" s="30"/>
      <c r="G83" s="21" t="s">
        <v>2</v>
      </c>
      <c r="H83" s="32" t="s">
        <v>0</v>
      </c>
      <c r="I83" s="26">
        <v>200</v>
      </c>
      <c r="J83" s="20">
        <v>3683106.13</v>
      </c>
      <c r="K83" s="20">
        <v>0</v>
      </c>
      <c r="L83" s="204">
        <f t="shared" si="0"/>
        <v>0</v>
      </c>
    </row>
    <row r="84" spans="1:12" ht="30">
      <c r="A84" s="6"/>
      <c r="B84" s="29"/>
      <c r="C84" s="29"/>
      <c r="D84" s="29"/>
      <c r="E84" s="29"/>
      <c r="F84" s="30"/>
      <c r="G84" s="21" t="s">
        <v>362</v>
      </c>
      <c r="H84" s="32" t="s">
        <v>280</v>
      </c>
      <c r="I84" s="26"/>
      <c r="J84" s="20">
        <f>SUM(J85:J85)</f>
        <v>1000000</v>
      </c>
      <c r="K84" s="20">
        <f>SUM(K85)</f>
        <v>993624.88</v>
      </c>
      <c r="L84" s="208">
        <f t="shared" si="0"/>
        <v>99.362487999999999</v>
      </c>
    </row>
    <row r="85" spans="1:12" ht="45">
      <c r="A85" s="6"/>
      <c r="B85" s="29"/>
      <c r="C85" s="29"/>
      <c r="D85" s="29"/>
      <c r="E85" s="29"/>
      <c r="F85" s="30"/>
      <c r="G85" s="21" t="s">
        <v>243</v>
      </c>
      <c r="H85" s="32" t="s">
        <v>281</v>
      </c>
      <c r="I85" s="26"/>
      <c r="J85" s="20">
        <f>SUM(J86:J86)</f>
        <v>1000000</v>
      </c>
      <c r="K85" s="20">
        <f>SUM(K86:K86)</f>
        <v>993624.88</v>
      </c>
      <c r="L85" s="204">
        <f t="shared" si="0"/>
        <v>99.362487999999999</v>
      </c>
    </row>
    <row r="86" spans="1:12" ht="45">
      <c r="A86" s="6"/>
      <c r="B86" s="29"/>
      <c r="C86" s="29"/>
      <c r="D86" s="29"/>
      <c r="E86" s="29"/>
      <c r="F86" s="30"/>
      <c r="G86" s="27" t="s">
        <v>4</v>
      </c>
      <c r="H86" s="41" t="s">
        <v>0</v>
      </c>
      <c r="I86" s="26">
        <v>600</v>
      </c>
      <c r="J86" s="20">
        <v>1000000</v>
      </c>
      <c r="K86" s="20">
        <v>993624.88</v>
      </c>
      <c r="L86" s="204">
        <f t="shared" si="0"/>
        <v>99.362487999999999</v>
      </c>
    </row>
    <row r="87" spans="1:12" ht="30">
      <c r="A87" s="6"/>
      <c r="B87" s="169"/>
      <c r="C87" s="169"/>
      <c r="D87" s="169"/>
      <c r="E87" s="169"/>
      <c r="F87" s="170"/>
      <c r="G87" s="52" t="s">
        <v>481</v>
      </c>
      <c r="H87" s="12" t="s">
        <v>424</v>
      </c>
      <c r="I87" s="13"/>
      <c r="J87" s="20">
        <f>SUM(J88+J90)</f>
        <v>1578948</v>
      </c>
      <c r="K87" s="20">
        <f>SUM(K88+K90)</f>
        <v>1578948</v>
      </c>
      <c r="L87" s="207">
        <f t="shared" si="0"/>
        <v>100</v>
      </c>
    </row>
    <row r="88" spans="1:12" ht="75">
      <c r="A88" s="6"/>
      <c r="B88" s="169"/>
      <c r="C88" s="169"/>
      <c r="D88" s="169"/>
      <c r="E88" s="169"/>
      <c r="F88" s="170"/>
      <c r="G88" s="27" t="s">
        <v>425</v>
      </c>
      <c r="H88" s="32" t="s">
        <v>426</v>
      </c>
      <c r="I88" s="22"/>
      <c r="J88" s="20">
        <f>SUM(J89:J89)</f>
        <v>78948</v>
      </c>
      <c r="K88" s="20">
        <f>SUM(K89:K89)</f>
        <v>78948</v>
      </c>
      <c r="L88" s="208">
        <f t="shared" si="0"/>
        <v>100</v>
      </c>
    </row>
    <row r="89" spans="1:12" ht="45">
      <c r="A89" s="6"/>
      <c r="B89" s="169"/>
      <c r="C89" s="169"/>
      <c r="D89" s="169"/>
      <c r="E89" s="169"/>
      <c r="F89" s="170"/>
      <c r="G89" s="27" t="s">
        <v>4</v>
      </c>
      <c r="H89" s="41" t="s">
        <v>0</v>
      </c>
      <c r="I89" s="26">
        <v>600</v>
      </c>
      <c r="J89" s="20">
        <v>78948</v>
      </c>
      <c r="K89" s="20">
        <v>78948</v>
      </c>
      <c r="L89" s="208">
        <f t="shared" si="0"/>
        <v>100</v>
      </c>
    </row>
    <row r="90" spans="1:12" ht="62.25" customHeight="1">
      <c r="A90" s="6"/>
      <c r="B90" s="169"/>
      <c r="C90" s="169"/>
      <c r="D90" s="169"/>
      <c r="E90" s="169"/>
      <c r="F90" s="170"/>
      <c r="G90" s="27" t="s">
        <v>425</v>
      </c>
      <c r="H90" s="32" t="s">
        <v>427</v>
      </c>
      <c r="I90" s="22"/>
      <c r="J90" s="20">
        <f>SUM(J91:J91)</f>
        <v>1500000</v>
      </c>
      <c r="K90" s="20">
        <f>SUM(K91:K91)</f>
        <v>1500000</v>
      </c>
      <c r="L90" s="208">
        <f t="shared" si="0"/>
        <v>100</v>
      </c>
    </row>
    <row r="91" spans="1:12" ht="45">
      <c r="A91" s="6"/>
      <c r="B91" s="169"/>
      <c r="C91" s="169"/>
      <c r="D91" s="169"/>
      <c r="E91" s="169"/>
      <c r="F91" s="170"/>
      <c r="G91" s="27" t="s">
        <v>4</v>
      </c>
      <c r="H91" s="41" t="s">
        <v>0</v>
      </c>
      <c r="I91" s="26">
        <v>600</v>
      </c>
      <c r="J91" s="20">
        <v>1500000</v>
      </c>
      <c r="K91" s="20">
        <v>1500000</v>
      </c>
      <c r="L91" s="208">
        <f t="shared" si="0"/>
        <v>100</v>
      </c>
    </row>
    <row r="92" spans="1:12" ht="45">
      <c r="A92" s="6"/>
      <c r="B92" s="234"/>
      <c r="C92" s="234"/>
      <c r="D92" s="234"/>
      <c r="E92" s="234"/>
      <c r="F92" s="235"/>
      <c r="G92" s="52" t="s">
        <v>487</v>
      </c>
      <c r="H92" s="75" t="s">
        <v>488</v>
      </c>
      <c r="I92" s="56"/>
      <c r="J92" s="20">
        <f>SUM(J93:J93)</f>
        <v>570702</v>
      </c>
      <c r="K92" s="20">
        <f>SUM(K93:K93)</f>
        <v>142675</v>
      </c>
      <c r="L92" s="208">
        <f t="shared" si="0"/>
        <v>24.999912388602105</v>
      </c>
    </row>
    <row r="93" spans="1:12" ht="68.25" customHeight="1">
      <c r="A93" s="6"/>
      <c r="B93" s="234"/>
      <c r="C93" s="234"/>
      <c r="D93" s="234"/>
      <c r="E93" s="234"/>
      <c r="F93" s="235"/>
      <c r="G93" s="27" t="s">
        <v>510</v>
      </c>
      <c r="H93" s="31" t="s">
        <v>511</v>
      </c>
      <c r="I93" s="26"/>
      <c r="J93" s="20">
        <f>SUM(J94:J94)</f>
        <v>570702</v>
      </c>
      <c r="K93" s="20">
        <f>SUM(K94:K94)</f>
        <v>142675</v>
      </c>
      <c r="L93" s="208">
        <f t="shared" si="0"/>
        <v>24.999912388602105</v>
      </c>
    </row>
    <row r="94" spans="1:12" ht="45">
      <c r="A94" s="6"/>
      <c r="B94" s="234"/>
      <c r="C94" s="234"/>
      <c r="D94" s="234"/>
      <c r="E94" s="234"/>
      <c r="F94" s="235"/>
      <c r="G94" s="27" t="s">
        <v>4</v>
      </c>
      <c r="H94" s="41" t="s">
        <v>0</v>
      </c>
      <c r="I94" s="26">
        <v>600</v>
      </c>
      <c r="J94" s="20">
        <v>570702</v>
      </c>
      <c r="K94" s="20">
        <v>142675</v>
      </c>
      <c r="L94" s="204">
        <f t="shared" si="0"/>
        <v>24.999912388602105</v>
      </c>
    </row>
    <row r="95" spans="1:12" ht="48" customHeight="1">
      <c r="A95" s="6"/>
      <c r="B95" s="243" t="s">
        <v>37</v>
      </c>
      <c r="C95" s="243"/>
      <c r="D95" s="243"/>
      <c r="E95" s="243"/>
      <c r="F95" s="244"/>
      <c r="G95" s="7" t="s">
        <v>56</v>
      </c>
      <c r="H95" s="53" t="s">
        <v>86</v>
      </c>
      <c r="I95" s="9" t="s">
        <v>0</v>
      </c>
      <c r="J95" s="10">
        <f>SUM(J96+J158+J163)</f>
        <v>176866704.93000001</v>
      </c>
      <c r="K95" s="10">
        <f>SUM(K96+K158+K163)</f>
        <v>139833275.30000001</v>
      </c>
      <c r="L95" s="202">
        <f t="shared" si="0"/>
        <v>79.061389963330285</v>
      </c>
    </row>
    <row r="96" spans="1:12" ht="47.25" customHeight="1">
      <c r="A96" s="6"/>
      <c r="B96" s="249" t="s">
        <v>36</v>
      </c>
      <c r="C96" s="249"/>
      <c r="D96" s="249"/>
      <c r="E96" s="249"/>
      <c r="F96" s="250"/>
      <c r="G96" s="54" t="s">
        <v>392</v>
      </c>
      <c r="H96" s="55" t="s">
        <v>87</v>
      </c>
      <c r="I96" s="56" t="s">
        <v>0</v>
      </c>
      <c r="J96" s="43">
        <f>SUM(J97+J138+J141+J149+J153)</f>
        <v>176131704.93000001</v>
      </c>
      <c r="K96" s="43">
        <f>SUM(K97+K138+K141+K149+K153)</f>
        <v>139332656.99000001</v>
      </c>
      <c r="L96" s="203">
        <f t="shared" si="0"/>
        <v>79.107084692886474</v>
      </c>
    </row>
    <row r="97" spans="1:12" ht="75">
      <c r="A97" s="6"/>
      <c r="B97" s="15"/>
      <c r="C97" s="15"/>
      <c r="D97" s="15"/>
      <c r="E97" s="15"/>
      <c r="F97" s="16"/>
      <c r="G97" s="57" t="s">
        <v>89</v>
      </c>
      <c r="H97" s="55" t="s">
        <v>88</v>
      </c>
      <c r="I97" s="13"/>
      <c r="J97" s="14">
        <f>SUM(J104+J107+J110+J113+J116+J119+J122+J127+J130+J136+J101+J132+J134+J98)</f>
        <v>56795243.93</v>
      </c>
      <c r="K97" s="14">
        <f>SUM(K104+K107+K110+K113+K116+K119+K122+K127+K130+K136+K101+K132+K134+K98)</f>
        <v>50681615.809999995</v>
      </c>
      <c r="L97" s="203">
        <f t="shared" si="0"/>
        <v>89.235668874782831</v>
      </c>
    </row>
    <row r="98" spans="1:12" ht="45">
      <c r="A98" s="6"/>
      <c r="B98" s="15"/>
      <c r="C98" s="15"/>
      <c r="D98" s="15"/>
      <c r="E98" s="15"/>
      <c r="F98" s="16"/>
      <c r="G98" s="65" t="s">
        <v>342</v>
      </c>
      <c r="H98" s="133" t="s">
        <v>343</v>
      </c>
      <c r="I98" s="22"/>
      <c r="J98" s="20">
        <f>SUM(J99:J100)</f>
        <v>509433.93</v>
      </c>
      <c r="K98" s="20">
        <f>SUM(K99:K100)</f>
        <v>509433.93</v>
      </c>
      <c r="L98" s="204">
        <f t="shared" si="0"/>
        <v>100</v>
      </c>
    </row>
    <row r="99" spans="1:12" ht="30">
      <c r="A99" s="6"/>
      <c r="B99" s="15"/>
      <c r="C99" s="15"/>
      <c r="D99" s="15"/>
      <c r="E99" s="15"/>
      <c r="F99" s="16"/>
      <c r="G99" s="27" t="s">
        <v>2</v>
      </c>
      <c r="H99" s="31"/>
      <c r="I99" s="26">
        <v>200</v>
      </c>
      <c r="J99" s="23">
        <v>6101.37</v>
      </c>
      <c r="K99" s="23">
        <v>6101.37</v>
      </c>
      <c r="L99" s="204">
        <f t="shared" si="0"/>
        <v>100</v>
      </c>
    </row>
    <row r="100" spans="1:12" ht="30">
      <c r="A100" s="6"/>
      <c r="B100" s="15"/>
      <c r="C100" s="15"/>
      <c r="D100" s="15"/>
      <c r="E100" s="15"/>
      <c r="F100" s="16"/>
      <c r="G100" s="27" t="s">
        <v>5</v>
      </c>
      <c r="H100" s="181"/>
      <c r="I100" s="26">
        <v>300</v>
      </c>
      <c r="J100" s="23">
        <v>503332.56</v>
      </c>
      <c r="K100" s="23">
        <v>503332.56</v>
      </c>
      <c r="L100" s="204">
        <f t="shared" si="0"/>
        <v>100</v>
      </c>
    </row>
    <row r="101" spans="1:12" ht="30">
      <c r="A101" s="6"/>
      <c r="B101" s="15"/>
      <c r="C101" s="15"/>
      <c r="D101" s="15"/>
      <c r="E101" s="15"/>
      <c r="F101" s="16"/>
      <c r="G101" s="58" t="s">
        <v>175</v>
      </c>
      <c r="H101" s="25" t="s">
        <v>176</v>
      </c>
      <c r="I101" s="13"/>
      <c r="J101" s="20">
        <f>SUM(J102:J103)</f>
        <v>441700</v>
      </c>
      <c r="K101" s="20">
        <f>SUM(K102:K103)</f>
        <v>330439.2</v>
      </c>
      <c r="L101" s="204">
        <f t="shared" si="0"/>
        <v>74.810776545166405</v>
      </c>
    </row>
    <row r="102" spans="1:12" ht="30">
      <c r="A102" s="6"/>
      <c r="B102" s="15"/>
      <c r="C102" s="15"/>
      <c r="D102" s="15"/>
      <c r="E102" s="15"/>
      <c r="F102" s="16"/>
      <c r="G102" s="27" t="s">
        <v>2</v>
      </c>
      <c r="H102" s="31"/>
      <c r="I102" s="26">
        <v>200</v>
      </c>
      <c r="J102" s="23">
        <v>4900</v>
      </c>
      <c r="K102" s="23">
        <v>2839.2</v>
      </c>
      <c r="L102" s="204">
        <f t="shared" si="0"/>
        <v>57.942857142857136</v>
      </c>
    </row>
    <row r="103" spans="1:12" ht="30">
      <c r="A103" s="6"/>
      <c r="B103" s="15"/>
      <c r="C103" s="15"/>
      <c r="D103" s="15"/>
      <c r="E103" s="15"/>
      <c r="F103" s="16"/>
      <c r="G103" s="27" t="s">
        <v>5</v>
      </c>
      <c r="H103" s="59"/>
      <c r="I103" s="26">
        <v>300</v>
      </c>
      <c r="J103" s="23">
        <v>436800</v>
      </c>
      <c r="K103" s="23">
        <v>327600</v>
      </c>
      <c r="L103" s="204">
        <f t="shared" si="0"/>
        <v>75</v>
      </c>
    </row>
    <row r="104" spans="1:12" ht="45">
      <c r="A104" s="6"/>
      <c r="B104" s="15"/>
      <c r="C104" s="15"/>
      <c r="D104" s="15"/>
      <c r="E104" s="15"/>
      <c r="F104" s="16"/>
      <c r="G104" s="58" t="s">
        <v>436</v>
      </c>
      <c r="H104" s="48" t="s">
        <v>90</v>
      </c>
      <c r="I104" s="26"/>
      <c r="J104" s="20">
        <f>SUM(J105:J106)</f>
        <v>2685686</v>
      </c>
      <c r="K104" s="20">
        <f>SUM(K105:K106)</f>
        <v>2685685.36</v>
      </c>
      <c r="L104" s="204">
        <f t="shared" si="0"/>
        <v>99.999976169961784</v>
      </c>
    </row>
    <row r="105" spans="1:12" ht="30">
      <c r="A105" s="6"/>
      <c r="B105" s="15"/>
      <c r="C105" s="15"/>
      <c r="D105" s="15"/>
      <c r="E105" s="15"/>
      <c r="F105" s="16"/>
      <c r="G105" s="27" t="s">
        <v>2</v>
      </c>
      <c r="H105" s="31"/>
      <c r="I105" s="26">
        <v>200</v>
      </c>
      <c r="J105" s="60">
        <v>33190</v>
      </c>
      <c r="K105" s="60">
        <v>33189.360000000001</v>
      </c>
      <c r="L105" s="204">
        <f t="shared" si="0"/>
        <v>99.99807170834589</v>
      </c>
    </row>
    <row r="106" spans="1:12" ht="30">
      <c r="A106" s="6"/>
      <c r="B106" s="15"/>
      <c r="C106" s="15"/>
      <c r="D106" s="15"/>
      <c r="E106" s="15"/>
      <c r="F106" s="16"/>
      <c r="G106" s="27" t="s">
        <v>5</v>
      </c>
      <c r="H106" s="31" t="s">
        <v>0</v>
      </c>
      <c r="I106" s="26">
        <v>300</v>
      </c>
      <c r="J106" s="20">
        <v>2652496</v>
      </c>
      <c r="K106" s="20">
        <v>2652496</v>
      </c>
      <c r="L106" s="204">
        <f t="shared" ref="L106:L195" si="3">K106/J106%</f>
        <v>100</v>
      </c>
    </row>
    <row r="107" spans="1:12" ht="45">
      <c r="A107" s="6"/>
      <c r="B107" s="251" t="s">
        <v>35</v>
      </c>
      <c r="C107" s="251"/>
      <c r="D107" s="251"/>
      <c r="E107" s="251"/>
      <c r="F107" s="252"/>
      <c r="G107" s="27" t="s">
        <v>437</v>
      </c>
      <c r="H107" s="61" t="s">
        <v>91</v>
      </c>
      <c r="I107" s="26" t="s">
        <v>0</v>
      </c>
      <c r="J107" s="20">
        <f>SUM(J108:J109)</f>
        <v>4550538</v>
      </c>
      <c r="K107" s="20">
        <f>SUM(K108:K109)</f>
        <v>4281544.71</v>
      </c>
      <c r="L107" s="204">
        <f>K107/J107%</f>
        <v>94.088758516026019</v>
      </c>
    </row>
    <row r="108" spans="1:12" ht="30">
      <c r="A108" s="6"/>
      <c r="B108" s="33"/>
      <c r="C108" s="33"/>
      <c r="D108" s="33"/>
      <c r="E108" s="33"/>
      <c r="F108" s="34"/>
      <c r="G108" s="27" t="s">
        <v>2</v>
      </c>
      <c r="H108" s="62"/>
      <c r="I108" s="26">
        <v>200</v>
      </c>
      <c r="J108" s="60">
        <v>207021.87</v>
      </c>
      <c r="K108" s="60">
        <v>64181.85</v>
      </c>
      <c r="L108" s="204">
        <f t="shared" si="3"/>
        <v>31.002449161530617</v>
      </c>
    </row>
    <row r="109" spans="1:12" ht="30">
      <c r="A109" s="6"/>
      <c r="B109" s="245">
        <v>500</v>
      </c>
      <c r="C109" s="245"/>
      <c r="D109" s="245"/>
      <c r="E109" s="245"/>
      <c r="F109" s="246"/>
      <c r="G109" s="27" t="s">
        <v>5</v>
      </c>
      <c r="H109" s="62" t="s">
        <v>0</v>
      </c>
      <c r="I109" s="26">
        <v>300</v>
      </c>
      <c r="J109" s="20">
        <v>4343516.13</v>
      </c>
      <c r="K109" s="20">
        <v>4217362.8600000003</v>
      </c>
      <c r="L109" s="204">
        <f t="shared" si="3"/>
        <v>97.095595682753924</v>
      </c>
    </row>
    <row r="110" spans="1:12" ht="45">
      <c r="A110" s="6"/>
      <c r="B110" s="247" t="s">
        <v>34</v>
      </c>
      <c r="C110" s="247"/>
      <c r="D110" s="247"/>
      <c r="E110" s="247"/>
      <c r="F110" s="248"/>
      <c r="G110" s="27" t="s">
        <v>438</v>
      </c>
      <c r="H110" s="63" t="s">
        <v>190</v>
      </c>
      <c r="I110" s="26" t="s">
        <v>0</v>
      </c>
      <c r="J110" s="20">
        <f>SUM(J111:J112)</f>
        <v>3948359</v>
      </c>
      <c r="K110" s="20">
        <f>SUM(K111:K112)</f>
        <v>2890302.0300000003</v>
      </c>
      <c r="L110" s="204">
        <f t="shared" si="3"/>
        <v>73.202614807822712</v>
      </c>
    </row>
    <row r="111" spans="1:12" ht="30">
      <c r="A111" s="6"/>
      <c r="B111" s="29"/>
      <c r="C111" s="29"/>
      <c r="D111" s="29"/>
      <c r="E111" s="29"/>
      <c r="F111" s="30"/>
      <c r="G111" s="27" t="s">
        <v>2</v>
      </c>
      <c r="H111" s="62"/>
      <c r="I111" s="26">
        <v>200</v>
      </c>
      <c r="J111" s="20">
        <v>264017</v>
      </c>
      <c r="K111" s="20">
        <v>38778.97</v>
      </c>
      <c r="L111" s="204">
        <f t="shared" si="3"/>
        <v>14.688057965964314</v>
      </c>
    </row>
    <row r="112" spans="1:12" ht="30">
      <c r="A112" s="6"/>
      <c r="B112" s="245">
        <v>500</v>
      </c>
      <c r="C112" s="245"/>
      <c r="D112" s="245"/>
      <c r="E112" s="245"/>
      <c r="F112" s="246"/>
      <c r="G112" s="27" t="s">
        <v>5</v>
      </c>
      <c r="H112" s="62" t="s">
        <v>0</v>
      </c>
      <c r="I112" s="26">
        <v>300</v>
      </c>
      <c r="J112" s="20">
        <v>3684342</v>
      </c>
      <c r="K112" s="20">
        <v>2851523.06</v>
      </c>
      <c r="L112" s="204">
        <f t="shared" si="3"/>
        <v>77.395721135551483</v>
      </c>
    </row>
    <row r="113" spans="1:12" ht="75">
      <c r="A113" s="6"/>
      <c r="B113" s="247" t="s">
        <v>33</v>
      </c>
      <c r="C113" s="247"/>
      <c r="D113" s="247"/>
      <c r="E113" s="247"/>
      <c r="F113" s="248"/>
      <c r="G113" s="24" t="s">
        <v>439</v>
      </c>
      <c r="H113" s="63" t="s">
        <v>191</v>
      </c>
      <c r="I113" s="26" t="s">
        <v>0</v>
      </c>
      <c r="J113" s="20">
        <f>SUM(J114:J115)</f>
        <v>4481475</v>
      </c>
      <c r="K113" s="20">
        <f>SUM(K114:K115)</f>
        <v>4481474.71</v>
      </c>
      <c r="L113" s="204">
        <f t="shared" si="3"/>
        <v>99.999993528916264</v>
      </c>
    </row>
    <row r="114" spans="1:12" ht="30">
      <c r="A114" s="6"/>
      <c r="B114" s="29"/>
      <c r="C114" s="29"/>
      <c r="D114" s="29"/>
      <c r="E114" s="29"/>
      <c r="F114" s="30"/>
      <c r="G114" s="27" t="s">
        <v>2</v>
      </c>
      <c r="H114" s="62"/>
      <c r="I114" s="26">
        <v>200</v>
      </c>
      <c r="J114" s="20">
        <v>65392</v>
      </c>
      <c r="K114" s="20">
        <v>65391.71</v>
      </c>
      <c r="L114" s="204">
        <f t="shared" si="3"/>
        <v>99.999556520675313</v>
      </c>
    </row>
    <row r="115" spans="1:12" ht="30">
      <c r="A115" s="6"/>
      <c r="B115" s="245">
        <v>500</v>
      </c>
      <c r="C115" s="245"/>
      <c r="D115" s="245"/>
      <c r="E115" s="245"/>
      <c r="F115" s="246"/>
      <c r="G115" s="27" t="s">
        <v>5</v>
      </c>
      <c r="H115" s="64" t="s">
        <v>0</v>
      </c>
      <c r="I115" s="26">
        <v>300</v>
      </c>
      <c r="J115" s="20">
        <v>4416083</v>
      </c>
      <c r="K115" s="20">
        <v>4416083</v>
      </c>
      <c r="L115" s="204">
        <f t="shared" si="3"/>
        <v>100</v>
      </c>
    </row>
    <row r="116" spans="1:12" ht="75">
      <c r="A116" s="6"/>
      <c r="B116" s="247" t="s">
        <v>32</v>
      </c>
      <c r="C116" s="247"/>
      <c r="D116" s="247"/>
      <c r="E116" s="247"/>
      <c r="F116" s="248"/>
      <c r="G116" s="65" t="s">
        <v>92</v>
      </c>
      <c r="H116" s="66" t="s">
        <v>192</v>
      </c>
      <c r="I116" s="26" t="s">
        <v>0</v>
      </c>
      <c r="J116" s="20">
        <f>SUM(J117:J118)</f>
        <v>9486028</v>
      </c>
      <c r="K116" s="20">
        <f>SUM(K117:K118)</f>
        <v>9199821.8099999987</v>
      </c>
      <c r="L116" s="204">
        <f t="shared" si="3"/>
        <v>96.982865852810036</v>
      </c>
    </row>
    <row r="117" spans="1:12" ht="30">
      <c r="A117" s="6"/>
      <c r="B117" s="29"/>
      <c r="C117" s="29"/>
      <c r="D117" s="29"/>
      <c r="E117" s="29"/>
      <c r="F117" s="30"/>
      <c r="G117" s="27" t="s">
        <v>2</v>
      </c>
      <c r="H117" s="62"/>
      <c r="I117" s="26">
        <v>200</v>
      </c>
      <c r="J117" s="20">
        <v>146063</v>
      </c>
      <c r="K117" s="20">
        <v>132617.37</v>
      </c>
      <c r="L117" s="204">
        <f t="shared" si="3"/>
        <v>90.794636560936027</v>
      </c>
    </row>
    <row r="118" spans="1:12" ht="30">
      <c r="A118" s="6"/>
      <c r="B118" s="245">
        <v>500</v>
      </c>
      <c r="C118" s="245"/>
      <c r="D118" s="245"/>
      <c r="E118" s="245"/>
      <c r="F118" s="246"/>
      <c r="G118" s="27" t="s">
        <v>5</v>
      </c>
      <c r="H118" s="67" t="s">
        <v>0</v>
      </c>
      <c r="I118" s="26">
        <v>300</v>
      </c>
      <c r="J118" s="20">
        <v>9339965</v>
      </c>
      <c r="K118" s="20">
        <v>9067204.4399999995</v>
      </c>
      <c r="L118" s="205">
        <f t="shared" si="3"/>
        <v>97.079640448331446</v>
      </c>
    </row>
    <row r="119" spans="1:12" ht="15">
      <c r="A119" s="6"/>
      <c r="B119" s="247" t="s">
        <v>31</v>
      </c>
      <c r="C119" s="247"/>
      <c r="D119" s="247"/>
      <c r="E119" s="247"/>
      <c r="F119" s="248"/>
      <c r="G119" s="68" t="s">
        <v>93</v>
      </c>
      <c r="H119" s="63" t="s">
        <v>193</v>
      </c>
      <c r="I119" s="26" t="s">
        <v>0</v>
      </c>
      <c r="J119" s="20">
        <f>SUM(J120:J121)</f>
        <v>3498626</v>
      </c>
      <c r="K119" s="20">
        <f>SUM(K120:K121)</f>
        <v>3498625.22</v>
      </c>
      <c r="L119" s="204">
        <f t="shared" si="3"/>
        <v>99.999977705533539</v>
      </c>
    </row>
    <row r="120" spans="1:12" ht="30">
      <c r="A120" s="6"/>
      <c r="B120" s="29"/>
      <c r="C120" s="29"/>
      <c r="D120" s="29"/>
      <c r="E120" s="29"/>
      <c r="F120" s="30"/>
      <c r="G120" s="27" t="s">
        <v>2</v>
      </c>
      <c r="H120" s="62"/>
      <c r="I120" s="26">
        <v>200</v>
      </c>
      <c r="J120" s="20">
        <v>44646.48</v>
      </c>
      <c r="K120" s="20">
        <v>44646.48</v>
      </c>
      <c r="L120" s="204">
        <f t="shared" si="3"/>
        <v>100</v>
      </c>
    </row>
    <row r="121" spans="1:12" ht="30">
      <c r="A121" s="6"/>
      <c r="B121" s="245">
        <v>500</v>
      </c>
      <c r="C121" s="245"/>
      <c r="D121" s="245"/>
      <c r="E121" s="245"/>
      <c r="F121" s="246"/>
      <c r="G121" s="39" t="s">
        <v>5</v>
      </c>
      <c r="H121" s="67" t="s">
        <v>0</v>
      </c>
      <c r="I121" s="26">
        <v>300</v>
      </c>
      <c r="J121" s="20">
        <v>3453979.52</v>
      </c>
      <c r="K121" s="20">
        <v>3453978.74</v>
      </c>
      <c r="L121" s="204">
        <f t="shared" si="3"/>
        <v>99.99997741735308</v>
      </c>
    </row>
    <row r="122" spans="1:12" ht="45">
      <c r="A122" s="6"/>
      <c r="B122" s="247" t="s">
        <v>30</v>
      </c>
      <c r="C122" s="247"/>
      <c r="D122" s="247"/>
      <c r="E122" s="247"/>
      <c r="F122" s="248"/>
      <c r="G122" s="24" t="s">
        <v>94</v>
      </c>
      <c r="H122" s="63" t="s">
        <v>194</v>
      </c>
      <c r="I122" s="26" t="s">
        <v>0</v>
      </c>
      <c r="J122" s="20">
        <f>SUM(J123:J126)</f>
        <v>7550406</v>
      </c>
      <c r="K122" s="20">
        <f>SUM(K123:K126)</f>
        <v>5290477.2799999993</v>
      </c>
      <c r="L122" s="204">
        <f t="shared" si="3"/>
        <v>70.06877881798674</v>
      </c>
    </row>
    <row r="123" spans="1:12" ht="90">
      <c r="A123" s="6"/>
      <c r="B123" s="29"/>
      <c r="C123" s="29"/>
      <c r="D123" s="29"/>
      <c r="E123" s="29"/>
      <c r="F123" s="30"/>
      <c r="G123" s="21" t="s">
        <v>3</v>
      </c>
      <c r="H123" s="32" t="s">
        <v>0</v>
      </c>
      <c r="I123" s="26">
        <v>100</v>
      </c>
      <c r="J123" s="20">
        <v>6453212.3200000003</v>
      </c>
      <c r="K123" s="20">
        <v>4542747.6399999997</v>
      </c>
      <c r="L123" s="204">
        <f t="shared" si="3"/>
        <v>70.395136789796496</v>
      </c>
    </row>
    <row r="124" spans="1:12" ht="30">
      <c r="A124" s="6"/>
      <c r="B124" s="29"/>
      <c r="C124" s="29"/>
      <c r="D124" s="29"/>
      <c r="E124" s="29"/>
      <c r="F124" s="30"/>
      <c r="G124" s="27" t="s">
        <v>2</v>
      </c>
      <c r="H124" s="31"/>
      <c r="I124" s="26">
        <v>200</v>
      </c>
      <c r="J124" s="20">
        <v>916786.83</v>
      </c>
      <c r="K124" s="20">
        <v>567322.79</v>
      </c>
      <c r="L124" s="204">
        <f t="shared" si="3"/>
        <v>61.88164701275214</v>
      </c>
    </row>
    <row r="125" spans="1:12" ht="30">
      <c r="A125" s="6"/>
      <c r="B125" s="219"/>
      <c r="C125" s="219"/>
      <c r="D125" s="219"/>
      <c r="E125" s="219"/>
      <c r="F125" s="220"/>
      <c r="G125" s="39" t="s">
        <v>5</v>
      </c>
      <c r="H125" s="67" t="s">
        <v>0</v>
      </c>
      <c r="I125" s="26">
        <v>300</v>
      </c>
      <c r="J125" s="20">
        <v>179271.67999999999</v>
      </c>
      <c r="K125" s="20">
        <v>179271.67999999999</v>
      </c>
      <c r="L125" s="204">
        <f t="shared" si="3"/>
        <v>100</v>
      </c>
    </row>
    <row r="126" spans="1:12" ht="15">
      <c r="A126" s="6"/>
      <c r="B126" s="186"/>
      <c r="C126" s="186"/>
      <c r="D126" s="186"/>
      <c r="E126" s="186"/>
      <c r="F126" s="187"/>
      <c r="G126" s="27" t="s">
        <v>1</v>
      </c>
      <c r="H126" s="31" t="s">
        <v>0</v>
      </c>
      <c r="I126" s="26">
        <v>800</v>
      </c>
      <c r="J126" s="20">
        <v>1135.17</v>
      </c>
      <c r="K126" s="20">
        <v>1135.17</v>
      </c>
      <c r="L126" s="204">
        <f t="shared" si="3"/>
        <v>100</v>
      </c>
    </row>
    <row r="127" spans="1:12" ht="15">
      <c r="A127" s="6"/>
      <c r="B127" s="29"/>
      <c r="C127" s="29"/>
      <c r="D127" s="29"/>
      <c r="E127" s="29"/>
      <c r="F127" s="30"/>
      <c r="G127" s="44" t="s">
        <v>440</v>
      </c>
      <c r="H127" s="35" t="s">
        <v>195</v>
      </c>
      <c r="I127" s="26" t="s">
        <v>0</v>
      </c>
      <c r="J127" s="20">
        <f>SUM(J128:J129)</f>
        <v>2466114</v>
      </c>
      <c r="K127" s="20">
        <f>SUM(K128:K129)</f>
        <v>2466113.2599999998</v>
      </c>
      <c r="L127" s="204">
        <f t="shared" si="3"/>
        <v>99.999969993276864</v>
      </c>
    </row>
    <row r="128" spans="1:12" ht="30">
      <c r="A128" s="6"/>
      <c r="B128" s="29"/>
      <c r="C128" s="29"/>
      <c r="D128" s="29"/>
      <c r="E128" s="29"/>
      <c r="F128" s="30"/>
      <c r="G128" s="27" t="s">
        <v>2</v>
      </c>
      <c r="H128" s="31"/>
      <c r="I128" s="26">
        <v>200</v>
      </c>
      <c r="J128" s="20">
        <v>43</v>
      </c>
      <c r="K128" s="20">
        <v>42.26</v>
      </c>
      <c r="L128" s="204">
        <f t="shared" si="3"/>
        <v>98.279069767441854</v>
      </c>
    </row>
    <row r="129" spans="1:12" ht="30">
      <c r="A129" s="6"/>
      <c r="B129" s="29"/>
      <c r="C129" s="29"/>
      <c r="D129" s="29"/>
      <c r="E129" s="29"/>
      <c r="F129" s="30"/>
      <c r="G129" s="27" t="s">
        <v>5</v>
      </c>
      <c r="H129" s="31" t="s">
        <v>0</v>
      </c>
      <c r="I129" s="26">
        <v>300</v>
      </c>
      <c r="J129" s="20">
        <v>2466071</v>
      </c>
      <c r="K129" s="20">
        <v>2466071</v>
      </c>
      <c r="L129" s="204">
        <f t="shared" si="3"/>
        <v>100</v>
      </c>
    </row>
    <row r="130" spans="1:12" ht="75">
      <c r="A130" s="6"/>
      <c r="B130" s="29"/>
      <c r="C130" s="29"/>
      <c r="D130" s="29"/>
      <c r="E130" s="29"/>
      <c r="F130" s="30"/>
      <c r="G130" s="27" t="s">
        <v>170</v>
      </c>
      <c r="H130" s="62" t="s">
        <v>196</v>
      </c>
      <c r="I130" s="26"/>
      <c r="J130" s="20">
        <f>SUM(J131)</f>
        <v>2950</v>
      </c>
      <c r="K130" s="20">
        <f>SUM(K131)</f>
        <v>2711.37</v>
      </c>
      <c r="L130" s="204">
        <f t="shared" si="3"/>
        <v>91.910847457627113</v>
      </c>
    </row>
    <row r="131" spans="1:12" ht="30">
      <c r="A131" s="6"/>
      <c r="B131" s="29"/>
      <c r="C131" s="29"/>
      <c r="D131" s="29"/>
      <c r="E131" s="29"/>
      <c r="F131" s="30"/>
      <c r="G131" s="27" t="s">
        <v>2</v>
      </c>
      <c r="H131" s="62"/>
      <c r="I131" s="26">
        <v>200</v>
      </c>
      <c r="J131" s="20">
        <v>2950</v>
      </c>
      <c r="K131" s="20">
        <v>2711.37</v>
      </c>
      <c r="L131" s="204">
        <f t="shared" si="3"/>
        <v>91.910847457627113</v>
      </c>
    </row>
    <row r="132" spans="1:12" ht="60">
      <c r="A132" s="6"/>
      <c r="B132" s="29"/>
      <c r="C132" s="29"/>
      <c r="D132" s="29"/>
      <c r="E132" s="29"/>
      <c r="F132" s="30"/>
      <c r="G132" s="27" t="s">
        <v>232</v>
      </c>
      <c r="H132" s="62" t="s">
        <v>402</v>
      </c>
      <c r="I132" s="26"/>
      <c r="J132" s="20">
        <f>SUM(J133)</f>
        <v>186728</v>
      </c>
      <c r="K132" s="20">
        <f>SUM(K133)</f>
        <v>186727.58</v>
      </c>
      <c r="L132" s="204">
        <f t="shared" si="3"/>
        <v>99.999775073904289</v>
      </c>
    </row>
    <row r="133" spans="1:12" ht="30">
      <c r="A133" s="6"/>
      <c r="B133" s="29"/>
      <c r="C133" s="29"/>
      <c r="D133" s="29"/>
      <c r="E133" s="29"/>
      <c r="F133" s="30"/>
      <c r="G133" s="27" t="s">
        <v>2</v>
      </c>
      <c r="H133" s="62"/>
      <c r="I133" s="26">
        <v>200</v>
      </c>
      <c r="J133" s="20">
        <v>186728</v>
      </c>
      <c r="K133" s="20">
        <v>186727.58</v>
      </c>
      <c r="L133" s="204">
        <f t="shared" si="3"/>
        <v>99.999775073904289</v>
      </c>
    </row>
    <row r="134" spans="1:12" ht="34.5" customHeight="1">
      <c r="A134" s="6"/>
      <c r="B134" s="29"/>
      <c r="C134" s="29"/>
      <c r="D134" s="29"/>
      <c r="E134" s="29"/>
      <c r="F134" s="30"/>
      <c r="G134" s="27" t="s">
        <v>441</v>
      </c>
      <c r="H134" s="62" t="s">
        <v>230</v>
      </c>
      <c r="I134" s="26"/>
      <c r="J134" s="20">
        <f>SUM(J135)</f>
        <v>16800000</v>
      </c>
      <c r="K134" s="20">
        <f>SUM(K135)</f>
        <v>14688698.77</v>
      </c>
      <c r="L134" s="204">
        <f t="shared" si="3"/>
        <v>87.432730773809524</v>
      </c>
    </row>
    <row r="135" spans="1:12" ht="30">
      <c r="A135" s="6"/>
      <c r="B135" s="29"/>
      <c r="C135" s="29"/>
      <c r="D135" s="29"/>
      <c r="E135" s="29"/>
      <c r="F135" s="30"/>
      <c r="G135" s="27" t="s">
        <v>5</v>
      </c>
      <c r="H135" s="31" t="s">
        <v>0</v>
      </c>
      <c r="I135" s="26">
        <v>300</v>
      </c>
      <c r="J135" s="20">
        <v>16800000</v>
      </c>
      <c r="K135" s="20">
        <v>14688698.77</v>
      </c>
      <c r="L135" s="205">
        <f t="shared" si="3"/>
        <v>87.432730773809524</v>
      </c>
    </row>
    <row r="136" spans="1:12" ht="51" customHeight="1">
      <c r="A136" s="6"/>
      <c r="B136" s="29"/>
      <c r="C136" s="29"/>
      <c r="D136" s="29"/>
      <c r="E136" s="29"/>
      <c r="F136" s="30"/>
      <c r="G136" s="27" t="s">
        <v>442</v>
      </c>
      <c r="H136" s="62" t="s">
        <v>171</v>
      </c>
      <c r="I136" s="26"/>
      <c r="J136" s="20">
        <f>SUM(J137)</f>
        <v>187200</v>
      </c>
      <c r="K136" s="20">
        <f>SUM(K137)</f>
        <v>169560.58</v>
      </c>
      <c r="L136" s="204">
        <f t="shared" si="3"/>
        <v>90.577232905982896</v>
      </c>
    </row>
    <row r="137" spans="1:12" ht="30">
      <c r="A137" s="6"/>
      <c r="B137" s="29"/>
      <c r="C137" s="29"/>
      <c r="D137" s="29"/>
      <c r="E137" s="29"/>
      <c r="F137" s="30"/>
      <c r="G137" s="39" t="s">
        <v>5</v>
      </c>
      <c r="H137" s="31" t="s">
        <v>0</v>
      </c>
      <c r="I137" s="26">
        <v>300</v>
      </c>
      <c r="J137" s="20">
        <v>187200</v>
      </c>
      <c r="K137" s="20">
        <v>169560.58</v>
      </c>
      <c r="L137" s="205">
        <f t="shared" si="3"/>
        <v>90.577232905982896</v>
      </c>
    </row>
    <row r="138" spans="1:12" ht="60">
      <c r="A138" s="6"/>
      <c r="B138" s="29"/>
      <c r="C138" s="29"/>
      <c r="D138" s="29"/>
      <c r="E138" s="29"/>
      <c r="F138" s="30"/>
      <c r="G138" s="52" t="s">
        <v>95</v>
      </c>
      <c r="H138" s="69" t="s">
        <v>96</v>
      </c>
      <c r="I138" s="56"/>
      <c r="J138" s="43">
        <f>SUM(J139)</f>
        <v>94522915</v>
      </c>
      <c r="K138" s="43">
        <f>SUM(K139)</f>
        <v>70273168</v>
      </c>
      <c r="L138" s="203">
        <f t="shared" si="3"/>
        <v>74.345113034230906</v>
      </c>
    </row>
    <row r="139" spans="1:12" ht="105">
      <c r="A139" s="6"/>
      <c r="B139" s="29"/>
      <c r="C139" s="29"/>
      <c r="D139" s="29"/>
      <c r="E139" s="29"/>
      <c r="F139" s="30"/>
      <c r="G139" s="44" t="s">
        <v>97</v>
      </c>
      <c r="H139" s="61" t="s">
        <v>197</v>
      </c>
      <c r="I139" s="26"/>
      <c r="J139" s="20">
        <f>SUM(J140:J140)</f>
        <v>94522915</v>
      </c>
      <c r="K139" s="20">
        <f>SUM(K140:K140)</f>
        <v>70273168</v>
      </c>
      <c r="L139" s="205">
        <f t="shared" si="3"/>
        <v>74.345113034230906</v>
      </c>
    </row>
    <row r="140" spans="1:12" ht="45">
      <c r="A140" s="6"/>
      <c r="B140" s="29"/>
      <c r="C140" s="29"/>
      <c r="D140" s="29"/>
      <c r="E140" s="29"/>
      <c r="F140" s="30"/>
      <c r="G140" s="27" t="s">
        <v>4</v>
      </c>
      <c r="H140" s="70"/>
      <c r="I140" s="26">
        <v>600</v>
      </c>
      <c r="J140" s="20">
        <v>94522915</v>
      </c>
      <c r="K140" s="20">
        <v>70273168</v>
      </c>
      <c r="L140" s="204">
        <f t="shared" si="3"/>
        <v>74.345113034230906</v>
      </c>
    </row>
    <row r="141" spans="1:12" ht="60">
      <c r="A141" s="6"/>
      <c r="B141" s="29"/>
      <c r="C141" s="29"/>
      <c r="D141" s="29"/>
      <c r="E141" s="29"/>
      <c r="F141" s="30"/>
      <c r="G141" s="42" t="s">
        <v>98</v>
      </c>
      <c r="H141" s="69" t="s">
        <v>99</v>
      </c>
      <c r="I141" s="56"/>
      <c r="J141" s="43">
        <f>SUM(J142+J147+J145)</f>
        <v>17160811</v>
      </c>
      <c r="K141" s="43">
        <f>SUM(K142+K147+K145)</f>
        <v>11666166.530000001</v>
      </c>
      <c r="L141" s="204">
        <f t="shared" si="3"/>
        <v>67.981440562453614</v>
      </c>
    </row>
    <row r="142" spans="1:12" ht="30">
      <c r="A142" s="6"/>
      <c r="B142" s="247" t="s">
        <v>29</v>
      </c>
      <c r="C142" s="247"/>
      <c r="D142" s="247"/>
      <c r="E142" s="247"/>
      <c r="F142" s="248"/>
      <c r="G142" s="24" t="s">
        <v>100</v>
      </c>
      <c r="H142" s="61" t="s">
        <v>101</v>
      </c>
      <c r="I142" s="26" t="s">
        <v>0</v>
      </c>
      <c r="J142" s="20">
        <f>SUM(J143:J144)</f>
        <v>6500000</v>
      </c>
      <c r="K142" s="20">
        <f>SUM(K143:K144)</f>
        <v>2926624.21</v>
      </c>
      <c r="L142" s="204">
        <f t="shared" si="3"/>
        <v>45.024987846153849</v>
      </c>
    </row>
    <row r="143" spans="1:12" ht="30">
      <c r="A143" s="6"/>
      <c r="B143" s="29"/>
      <c r="C143" s="29"/>
      <c r="D143" s="29"/>
      <c r="E143" s="29"/>
      <c r="F143" s="30"/>
      <c r="G143" s="27" t="s">
        <v>2</v>
      </c>
      <c r="H143" s="62"/>
      <c r="I143" s="26">
        <v>200</v>
      </c>
      <c r="J143" s="20">
        <v>67500</v>
      </c>
      <c r="K143" s="20">
        <v>39928.080000000002</v>
      </c>
      <c r="L143" s="204">
        <f t="shared" si="3"/>
        <v>59.152711111111117</v>
      </c>
    </row>
    <row r="144" spans="1:12" ht="30">
      <c r="A144" s="6"/>
      <c r="B144" s="245">
        <v>500</v>
      </c>
      <c r="C144" s="245"/>
      <c r="D144" s="245"/>
      <c r="E144" s="245"/>
      <c r="F144" s="246"/>
      <c r="G144" s="27" t="s">
        <v>5</v>
      </c>
      <c r="H144" s="62" t="s">
        <v>0</v>
      </c>
      <c r="I144" s="26">
        <v>300</v>
      </c>
      <c r="J144" s="20">
        <v>6432500</v>
      </c>
      <c r="K144" s="20">
        <v>2886696.13</v>
      </c>
      <c r="L144" s="204">
        <f t="shared" si="3"/>
        <v>44.876737349397587</v>
      </c>
    </row>
    <row r="145" spans="1:12" ht="75">
      <c r="A145" s="6"/>
      <c r="B145" s="29"/>
      <c r="C145" s="29"/>
      <c r="D145" s="29"/>
      <c r="E145" s="29"/>
      <c r="F145" s="30"/>
      <c r="G145" s="27" t="s">
        <v>234</v>
      </c>
      <c r="H145" s="62" t="s">
        <v>235</v>
      </c>
      <c r="I145" s="26"/>
      <c r="J145" s="20">
        <f t="shared" ref="J145" si="4">SUM(J146)</f>
        <v>157549</v>
      </c>
      <c r="K145" s="20">
        <f t="shared" ref="K145" si="5">SUM(K146)</f>
        <v>82064.320000000007</v>
      </c>
      <c r="L145" s="204">
        <f t="shared" si="3"/>
        <v>52.088124964296824</v>
      </c>
    </row>
    <row r="146" spans="1:12" ht="30">
      <c r="A146" s="6"/>
      <c r="B146" s="29"/>
      <c r="C146" s="29"/>
      <c r="D146" s="29"/>
      <c r="E146" s="29"/>
      <c r="F146" s="30"/>
      <c r="G146" s="27" t="s">
        <v>2</v>
      </c>
      <c r="H146" s="62"/>
      <c r="I146" s="26">
        <v>200</v>
      </c>
      <c r="J146" s="20">
        <v>157549</v>
      </c>
      <c r="K146" s="20">
        <v>82064.320000000007</v>
      </c>
      <c r="L146" s="209">
        <f t="shared" si="3"/>
        <v>52.088124964296824</v>
      </c>
    </row>
    <row r="147" spans="1:12" ht="30">
      <c r="A147" s="6"/>
      <c r="B147" s="29"/>
      <c r="C147" s="29"/>
      <c r="D147" s="29"/>
      <c r="E147" s="29"/>
      <c r="F147" s="30"/>
      <c r="G147" s="27" t="s">
        <v>443</v>
      </c>
      <c r="H147" s="62" t="s">
        <v>233</v>
      </c>
      <c r="I147" s="26"/>
      <c r="J147" s="20">
        <f>SUM(J148:J148)</f>
        <v>10503262</v>
      </c>
      <c r="K147" s="20">
        <f>SUM(K148:K148)</f>
        <v>8657478</v>
      </c>
      <c r="L147" s="204">
        <f t="shared" si="3"/>
        <v>82.426564242613395</v>
      </c>
    </row>
    <row r="148" spans="1:12" ht="30">
      <c r="A148" s="6"/>
      <c r="B148" s="29"/>
      <c r="C148" s="29"/>
      <c r="D148" s="29"/>
      <c r="E148" s="29"/>
      <c r="F148" s="30"/>
      <c r="G148" s="27" t="s">
        <v>5</v>
      </c>
      <c r="H148" s="62" t="s">
        <v>0</v>
      </c>
      <c r="I148" s="26">
        <v>300</v>
      </c>
      <c r="J148" s="20">
        <v>10503262</v>
      </c>
      <c r="K148" s="20">
        <v>8657478</v>
      </c>
      <c r="L148" s="204">
        <f t="shared" si="3"/>
        <v>82.426564242613395</v>
      </c>
    </row>
    <row r="149" spans="1:12" ht="45">
      <c r="A149" s="6"/>
      <c r="B149" s="29"/>
      <c r="C149" s="29"/>
      <c r="D149" s="29"/>
      <c r="E149" s="29"/>
      <c r="F149" s="30"/>
      <c r="G149" s="44" t="s">
        <v>102</v>
      </c>
      <c r="H149" s="69" t="s">
        <v>103</v>
      </c>
      <c r="I149" s="26"/>
      <c r="J149" s="43">
        <f>SUM(J150)</f>
        <v>99000</v>
      </c>
      <c r="K149" s="43">
        <f>SUM(K150)</f>
        <v>99000</v>
      </c>
      <c r="L149" s="204">
        <f t="shared" si="3"/>
        <v>100</v>
      </c>
    </row>
    <row r="150" spans="1:12" ht="30">
      <c r="A150" s="6"/>
      <c r="B150" s="259" t="s">
        <v>28</v>
      </c>
      <c r="C150" s="260"/>
      <c r="D150" s="260"/>
      <c r="E150" s="260"/>
      <c r="F150" s="260"/>
      <c r="G150" s="44" t="s">
        <v>104</v>
      </c>
      <c r="H150" s="63" t="s">
        <v>105</v>
      </c>
      <c r="I150" s="26" t="s">
        <v>0</v>
      </c>
      <c r="J150" s="20">
        <f>SUM(J151:J152)</f>
        <v>99000</v>
      </c>
      <c r="K150" s="20">
        <f>SUM(K151:K152)</f>
        <v>99000</v>
      </c>
      <c r="L150" s="204">
        <f t="shared" si="3"/>
        <v>100</v>
      </c>
    </row>
    <row r="151" spans="1:12" ht="30">
      <c r="A151" s="6"/>
      <c r="B151" s="246">
        <v>500</v>
      </c>
      <c r="C151" s="256"/>
      <c r="D151" s="256"/>
      <c r="E151" s="256"/>
      <c r="F151" s="256"/>
      <c r="G151" s="21" t="s">
        <v>2</v>
      </c>
      <c r="H151" s="32"/>
      <c r="I151" s="26">
        <v>200</v>
      </c>
      <c r="J151" s="20">
        <v>54000</v>
      </c>
      <c r="K151" s="20">
        <v>54000</v>
      </c>
      <c r="L151" s="204">
        <f t="shared" si="3"/>
        <v>100</v>
      </c>
    </row>
    <row r="152" spans="1:12" ht="30">
      <c r="A152" s="6"/>
      <c r="B152" s="220"/>
      <c r="C152" s="71"/>
      <c r="D152" s="71"/>
      <c r="E152" s="71"/>
      <c r="F152" s="71"/>
      <c r="G152" s="27" t="s">
        <v>5</v>
      </c>
      <c r="H152" s="62" t="s">
        <v>0</v>
      </c>
      <c r="I152" s="26">
        <v>300</v>
      </c>
      <c r="J152" s="20">
        <v>45000</v>
      </c>
      <c r="K152" s="20">
        <v>45000</v>
      </c>
      <c r="L152" s="204">
        <f t="shared" si="3"/>
        <v>100</v>
      </c>
    </row>
    <row r="153" spans="1:12" ht="45">
      <c r="A153" s="6"/>
      <c r="B153" s="30"/>
      <c r="C153" s="71"/>
      <c r="D153" s="71"/>
      <c r="E153" s="71"/>
      <c r="F153" s="71"/>
      <c r="G153" s="88" t="s">
        <v>208</v>
      </c>
      <c r="H153" s="12" t="s">
        <v>209</v>
      </c>
      <c r="I153" s="56"/>
      <c r="J153" s="20">
        <f>SUM(J154+J156)</f>
        <v>7553735</v>
      </c>
      <c r="K153" s="43">
        <f>SUM(K154+K156)</f>
        <v>6612706.6500000004</v>
      </c>
      <c r="L153" s="203">
        <f t="shared" si="3"/>
        <v>87.542211237222375</v>
      </c>
    </row>
    <row r="154" spans="1:12" ht="60">
      <c r="A154" s="6"/>
      <c r="B154" s="30"/>
      <c r="C154" s="71"/>
      <c r="D154" s="71"/>
      <c r="E154" s="71"/>
      <c r="F154" s="71"/>
      <c r="G154" s="21" t="s">
        <v>210</v>
      </c>
      <c r="H154" s="32" t="s">
        <v>211</v>
      </c>
      <c r="I154" s="26"/>
      <c r="J154" s="20">
        <f>SUM(J155:J155)</f>
        <v>7469388</v>
      </c>
      <c r="K154" s="20">
        <f>SUM(K155:K155)</f>
        <v>6528360</v>
      </c>
      <c r="L154" s="204">
        <f t="shared" si="3"/>
        <v>87.401538117982355</v>
      </c>
    </row>
    <row r="155" spans="1:12" ht="30">
      <c r="A155" s="6"/>
      <c r="B155" s="30"/>
      <c r="C155" s="71"/>
      <c r="D155" s="71"/>
      <c r="E155" s="71"/>
      <c r="F155" s="71"/>
      <c r="G155" s="27" t="s">
        <v>5</v>
      </c>
      <c r="H155" s="31" t="s">
        <v>0</v>
      </c>
      <c r="I155" s="26">
        <v>300</v>
      </c>
      <c r="J155" s="20">
        <v>7469388</v>
      </c>
      <c r="K155" s="20">
        <v>6528360</v>
      </c>
      <c r="L155" s="204">
        <f t="shared" si="3"/>
        <v>87.401538117982355</v>
      </c>
    </row>
    <row r="156" spans="1:12" ht="90">
      <c r="A156" s="6"/>
      <c r="B156" s="30"/>
      <c r="C156" s="71"/>
      <c r="D156" s="71"/>
      <c r="E156" s="71"/>
      <c r="F156" s="71"/>
      <c r="G156" s="39" t="s">
        <v>169</v>
      </c>
      <c r="H156" s="31" t="s">
        <v>223</v>
      </c>
      <c r="I156" s="26"/>
      <c r="J156" s="20">
        <f>SUM(J157)</f>
        <v>84347</v>
      </c>
      <c r="K156" s="20">
        <f>SUM(K157)</f>
        <v>84346.65</v>
      </c>
      <c r="L156" s="204">
        <f t="shared" si="3"/>
        <v>99.999585047482412</v>
      </c>
    </row>
    <row r="157" spans="1:12" ht="30">
      <c r="A157" s="6"/>
      <c r="B157" s="30"/>
      <c r="C157" s="71"/>
      <c r="D157" s="71"/>
      <c r="E157" s="71"/>
      <c r="F157" s="71"/>
      <c r="G157" s="27" t="s">
        <v>2</v>
      </c>
      <c r="H157" s="31"/>
      <c r="I157" s="26">
        <v>200</v>
      </c>
      <c r="J157" s="20">
        <v>84347</v>
      </c>
      <c r="K157" s="20">
        <v>84346.65</v>
      </c>
      <c r="L157" s="204">
        <f t="shared" si="3"/>
        <v>99.999585047482412</v>
      </c>
    </row>
    <row r="158" spans="1:12" ht="75">
      <c r="A158" s="6"/>
      <c r="B158" s="29"/>
      <c r="C158" s="29"/>
      <c r="D158" s="29"/>
      <c r="E158" s="29"/>
      <c r="F158" s="30"/>
      <c r="G158" s="11" t="s">
        <v>154</v>
      </c>
      <c r="H158" s="55" t="s">
        <v>106</v>
      </c>
      <c r="I158" s="56"/>
      <c r="J158" s="43">
        <f t="shared" ref="J158:J159" si="6">SUM(J159)</f>
        <v>65000</v>
      </c>
      <c r="K158" s="43">
        <f t="shared" ref="K158:K159" si="7">SUM(K159)</f>
        <v>39000</v>
      </c>
      <c r="L158" s="204">
        <f t="shared" si="3"/>
        <v>60</v>
      </c>
    </row>
    <row r="159" spans="1:12" ht="135" customHeight="1">
      <c r="A159" s="6"/>
      <c r="B159" s="29"/>
      <c r="C159" s="29"/>
      <c r="D159" s="29"/>
      <c r="E159" s="29"/>
      <c r="F159" s="30"/>
      <c r="G159" s="24" t="s">
        <v>241</v>
      </c>
      <c r="H159" s="17" t="s">
        <v>107</v>
      </c>
      <c r="I159" s="26"/>
      <c r="J159" s="43">
        <f t="shared" si="6"/>
        <v>65000</v>
      </c>
      <c r="K159" s="43">
        <f t="shared" si="7"/>
        <v>39000</v>
      </c>
      <c r="L159" s="203">
        <f t="shared" si="3"/>
        <v>60</v>
      </c>
    </row>
    <row r="160" spans="1:12" ht="75">
      <c r="A160" s="6"/>
      <c r="B160" s="29"/>
      <c r="C160" s="29"/>
      <c r="D160" s="29"/>
      <c r="E160" s="29"/>
      <c r="F160" s="30"/>
      <c r="G160" s="44" t="s">
        <v>404</v>
      </c>
      <c r="H160" s="38" t="s">
        <v>108</v>
      </c>
      <c r="I160" s="26"/>
      <c r="J160" s="72">
        <f>SUM(J161:J162)</f>
        <v>65000</v>
      </c>
      <c r="K160" s="72">
        <f>SUM(K161:K162)</f>
        <v>39000</v>
      </c>
      <c r="L160" s="204">
        <f t="shared" si="3"/>
        <v>60</v>
      </c>
    </row>
    <row r="161" spans="1:12" ht="30">
      <c r="A161" s="6"/>
      <c r="B161" s="29"/>
      <c r="C161" s="29"/>
      <c r="D161" s="29"/>
      <c r="E161" s="29"/>
      <c r="F161" s="30"/>
      <c r="G161" s="27" t="s">
        <v>2</v>
      </c>
      <c r="H161" s="31"/>
      <c r="I161" s="26">
        <v>200</v>
      </c>
      <c r="J161" s="20">
        <v>10000</v>
      </c>
      <c r="K161" s="20">
        <v>0</v>
      </c>
      <c r="L161" s="204">
        <f t="shared" si="3"/>
        <v>0</v>
      </c>
    </row>
    <row r="162" spans="1:12" ht="45">
      <c r="A162" s="6"/>
      <c r="B162" s="29"/>
      <c r="C162" s="29"/>
      <c r="D162" s="29"/>
      <c r="E162" s="29"/>
      <c r="F162" s="30"/>
      <c r="G162" s="27" t="s">
        <v>4</v>
      </c>
      <c r="H162" s="73"/>
      <c r="I162" s="26">
        <v>600</v>
      </c>
      <c r="J162" s="20">
        <v>55000</v>
      </c>
      <c r="K162" s="20">
        <v>39000</v>
      </c>
      <c r="L162" s="204">
        <f t="shared" si="3"/>
        <v>70.909090909090907</v>
      </c>
    </row>
    <row r="163" spans="1:12" ht="61.5" customHeight="1">
      <c r="A163" s="6"/>
      <c r="B163" s="29"/>
      <c r="C163" s="29"/>
      <c r="D163" s="29"/>
      <c r="E163" s="29"/>
      <c r="F163" s="30"/>
      <c r="G163" s="52" t="s">
        <v>344</v>
      </c>
      <c r="H163" s="74" t="s">
        <v>109</v>
      </c>
      <c r="I163" s="56"/>
      <c r="J163" s="20">
        <f>SUM(J164+J167)</f>
        <v>670000</v>
      </c>
      <c r="K163" s="20">
        <f>SUM(K164+K167)</f>
        <v>461618.31</v>
      </c>
      <c r="L163" s="206">
        <f t="shared" si="3"/>
        <v>68.898255223880597</v>
      </c>
    </row>
    <row r="164" spans="1:12" ht="75">
      <c r="A164" s="6"/>
      <c r="B164" s="29"/>
      <c r="C164" s="29"/>
      <c r="D164" s="29"/>
      <c r="E164" s="29"/>
      <c r="F164" s="30"/>
      <c r="G164" s="52" t="s">
        <v>346</v>
      </c>
      <c r="H164" s="74" t="s">
        <v>345</v>
      </c>
      <c r="I164" s="56"/>
      <c r="J164" s="43">
        <f>SUM(J165)</f>
        <v>580000</v>
      </c>
      <c r="K164" s="43">
        <f>SUM(K165)</f>
        <v>402618.31</v>
      </c>
      <c r="L164" s="203">
        <f t="shared" si="3"/>
        <v>69.41695</v>
      </c>
    </row>
    <row r="165" spans="1:12" ht="90">
      <c r="A165" s="6"/>
      <c r="B165" s="29"/>
      <c r="C165" s="29"/>
      <c r="D165" s="29"/>
      <c r="E165" s="29"/>
      <c r="F165" s="30"/>
      <c r="G165" s="27" t="s">
        <v>347</v>
      </c>
      <c r="H165" s="41" t="s">
        <v>348</v>
      </c>
      <c r="I165" s="26"/>
      <c r="J165" s="20">
        <f>SUM(J166)</f>
        <v>580000</v>
      </c>
      <c r="K165" s="20">
        <f>SUM(K166)</f>
        <v>402618.31</v>
      </c>
      <c r="L165" s="204">
        <f t="shared" si="3"/>
        <v>69.41695</v>
      </c>
    </row>
    <row r="166" spans="1:12" ht="45">
      <c r="A166" s="6"/>
      <c r="B166" s="29"/>
      <c r="C166" s="29"/>
      <c r="D166" s="29"/>
      <c r="E166" s="29"/>
      <c r="F166" s="30"/>
      <c r="G166" s="27" t="s">
        <v>4</v>
      </c>
      <c r="H166" s="73"/>
      <c r="I166" s="26">
        <v>600</v>
      </c>
      <c r="J166" s="20">
        <v>580000</v>
      </c>
      <c r="K166" s="20">
        <v>402618.31</v>
      </c>
      <c r="L166" s="203">
        <f t="shared" si="3"/>
        <v>69.41695</v>
      </c>
    </row>
    <row r="167" spans="1:12" ht="30">
      <c r="A167" s="6"/>
      <c r="B167" s="29"/>
      <c r="C167" s="29"/>
      <c r="D167" s="29"/>
      <c r="E167" s="29"/>
      <c r="F167" s="30"/>
      <c r="G167" s="52" t="s">
        <v>371</v>
      </c>
      <c r="H167" s="75" t="s">
        <v>349</v>
      </c>
      <c r="I167" s="56"/>
      <c r="J167" s="43">
        <f>SUM(J168)</f>
        <v>90000</v>
      </c>
      <c r="K167" s="43">
        <f>SUM(K168)</f>
        <v>59000</v>
      </c>
      <c r="L167" s="203">
        <f t="shared" si="3"/>
        <v>65.555555555555557</v>
      </c>
    </row>
    <row r="168" spans="1:12" ht="90">
      <c r="A168" s="6"/>
      <c r="B168" s="29"/>
      <c r="C168" s="29"/>
      <c r="D168" s="29"/>
      <c r="E168" s="29"/>
      <c r="F168" s="30"/>
      <c r="G168" s="27" t="s">
        <v>350</v>
      </c>
      <c r="H168" s="31" t="s">
        <v>351</v>
      </c>
      <c r="I168" s="26"/>
      <c r="J168" s="20">
        <f>SUM(J169)</f>
        <v>90000</v>
      </c>
      <c r="K168" s="20">
        <f>SUM(K169)</f>
        <v>59000</v>
      </c>
      <c r="L168" s="204">
        <f t="shared" si="3"/>
        <v>65.555555555555557</v>
      </c>
    </row>
    <row r="169" spans="1:12" ht="45">
      <c r="A169" s="6"/>
      <c r="B169" s="29"/>
      <c r="C169" s="29"/>
      <c r="D169" s="29"/>
      <c r="E169" s="29"/>
      <c r="F169" s="30"/>
      <c r="G169" s="27" t="s">
        <v>4</v>
      </c>
      <c r="H169" s="73"/>
      <c r="I169" s="26">
        <v>600</v>
      </c>
      <c r="J169" s="20">
        <v>90000</v>
      </c>
      <c r="K169" s="20">
        <v>59000</v>
      </c>
      <c r="L169" s="204">
        <f t="shared" si="3"/>
        <v>65.555555555555557</v>
      </c>
    </row>
    <row r="170" spans="1:12" ht="72">
      <c r="A170" s="6"/>
      <c r="B170" s="243" t="s">
        <v>27</v>
      </c>
      <c r="C170" s="243"/>
      <c r="D170" s="243"/>
      <c r="E170" s="243"/>
      <c r="F170" s="244"/>
      <c r="G170" s="76" t="s">
        <v>57</v>
      </c>
      <c r="H170" s="77" t="s">
        <v>110</v>
      </c>
      <c r="I170" s="9" t="s">
        <v>0</v>
      </c>
      <c r="J170" s="10">
        <f>SUM(J178+J186+J171+J182)</f>
        <v>145000</v>
      </c>
      <c r="K170" s="10">
        <f>SUM(K178+K186+K171+K182)</f>
        <v>80410</v>
      </c>
      <c r="L170" s="202">
        <f t="shared" si="3"/>
        <v>55.4551724137931</v>
      </c>
    </row>
    <row r="171" spans="1:12" ht="75">
      <c r="A171" s="6"/>
      <c r="B171" s="78"/>
      <c r="C171" s="78"/>
      <c r="D171" s="78"/>
      <c r="E171" s="78"/>
      <c r="F171" s="79"/>
      <c r="G171" s="11" t="s">
        <v>364</v>
      </c>
      <c r="H171" s="80" t="s">
        <v>224</v>
      </c>
      <c r="I171" s="56"/>
      <c r="J171" s="157">
        <f>SUM(J175+J172)</f>
        <v>50000</v>
      </c>
      <c r="K171" s="157">
        <f>SUM(K175+K172)</f>
        <v>48410</v>
      </c>
      <c r="L171" s="203">
        <f t="shared" si="3"/>
        <v>96.82</v>
      </c>
    </row>
    <row r="172" spans="1:12" ht="33" customHeight="1">
      <c r="A172" s="6"/>
      <c r="B172" s="78"/>
      <c r="C172" s="78"/>
      <c r="D172" s="78"/>
      <c r="E172" s="78"/>
      <c r="F172" s="79"/>
      <c r="G172" s="11" t="s">
        <v>225</v>
      </c>
      <c r="H172" s="80" t="s">
        <v>252</v>
      </c>
      <c r="I172" s="56"/>
      <c r="J172" s="157">
        <f>SUM(J173)</f>
        <v>40000</v>
      </c>
      <c r="K172" s="157">
        <f>SUM(K173)</f>
        <v>39660</v>
      </c>
      <c r="L172" s="203">
        <f t="shared" si="3"/>
        <v>99.15</v>
      </c>
    </row>
    <row r="173" spans="1:12" ht="75">
      <c r="A173" s="6"/>
      <c r="B173" s="78"/>
      <c r="C173" s="78"/>
      <c r="D173" s="78"/>
      <c r="E173" s="78"/>
      <c r="F173" s="79"/>
      <c r="G173" s="24" t="s">
        <v>253</v>
      </c>
      <c r="H173" s="82" t="s">
        <v>254</v>
      </c>
      <c r="I173" s="56"/>
      <c r="J173" s="158">
        <f>SUM(J174)</f>
        <v>40000</v>
      </c>
      <c r="K173" s="158">
        <f>SUM(K174)</f>
        <v>39660</v>
      </c>
      <c r="L173" s="204">
        <f t="shared" si="3"/>
        <v>99.15</v>
      </c>
    </row>
    <row r="174" spans="1:12" ht="30">
      <c r="A174" s="6"/>
      <c r="B174" s="78"/>
      <c r="C174" s="78"/>
      <c r="D174" s="78"/>
      <c r="E174" s="78"/>
      <c r="F174" s="79"/>
      <c r="G174" s="45" t="s">
        <v>2</v>
      </c>
      <c r="H174" s="40" t="s">
        <v>0</v>
      </c>
      <c r="I174" s="83">
        <v>200</v>
      </c>
      <c r="J174" s="158">
        <v>40000</v>
      </c>
      <c r="K174" s="158">
        <v>39660</v>
      </c>
      <c r="L174" s="204">
        <f t="shared" si="3"/>
        <v>99.15</v>
      </c>
    </row>
    <row r="175" spans="1:12" ht="75">
      <c r="A175" s="6"/>
      <c r="B175" s="78"/>
      <c r="C175" s="78"/>
      <c r="D175" s="78"/>
      <c r="E175" s="78"/>
      <c r="F175" s="79"/>
      <c r="G175" s="11" t="s">
        <v>300</v>
      </c>
      <c r="H175" s="80" t="s">
        <v>301</v>
      </c>
      <c r="I175" s="56"/>
      <c r="J175" s="157">
        <f>SUM(J176)</f>
        <v>10000</v>
      </c>
      <c r="K175" s="157">
        <f>SUM(K176)</f>
        <v>8750</v>
      </c>
      <c r="L175" s="203">
        <f t="shared" si="3"/>
        <v>87.5</v>
      </c>
    </row>
    <row r="176" spans="1:12" ht="45">
      <c r="A176" s="6"/>
      <c r="B176" s="78"/>
      <c r="C176" s="78"/>
      <c r="D176" s="78"/>
      <c r="E176" s="78"/>
      <c r="F176" s="79"/>
      <c r="G176" s="24" t="s">
        <v>302</v>
      </c>
      <c r="H176" s="82" t="s">
        <v>303</v>
      </c>
      <c r="I176" s="26"/>
      <c r="J176" s="158">
        <f>SUM(J177)</f>
        <v>10000</v>
      </c>
      <c r="K176" s="158">
        <f>SUM(K177)</f>
        <v>8750</v>
      </c>
      <c r="L176" s="204">
        <f t="shared" si="3"/>
        <v>87.5</v>
      </c>
    </row>
    <row r="177" spans="1:12" ht="30">
      <c r="A177" s="6"/>
      <c r="B177" s="78"/>
      <c r="C177" s="78"/>
      <c r="D177" s="78"/>
      <c r="E177" s="78"/>
      <c r="F177" s="79"/>
      <c r="G177" s="27" t="s">
        <v>2</v>
      </c>
      <c r="H177" s="31" t="s">
        <v>0</v>
      </c>
      <c r="I177" s="26">
        <v>200</v>
      </c>
      <c r="J177" s="158">
        <v>10000</v>
      </c>
      <c r="K177" s="158">
        <v>8750</v>
      </c>
      <c r="L177" s="204">
        <f t="shared" si="3"/>
        <v>87.5</v>
      </c>
    </row>
    <row r="178" spans="1:12" ht="60">
      <c r="A178" s="6"/>
      <c r="B178" s="29"/>
      <c r="C178" s="29"/>
      <c r="D178" s="29"/>
      <c r="E178" s="29"/>
      <c r="F178" s="30"/>
      <c r="G178" s="11" t="s">
        <v>155</v>
      </c>
      <c r="H178" s="84" t="s">
        <v>145</v>
      </c>
      <c r="I178" s="26"/>
      <c r="J178" s="43">
        <f>SUM(J180)</f>
        <v>50000</v>
      </c>
      <c r="K178" s="43">
        <f>SUM(K180)</f>
        <v>5000</v>
      </c>
      <c r="L178" s="203">
        <f t="shared" si="3"/>
        <v>10</v>
      </c>
    </row>
    <row r="179" spans="1:12" ht="60">
      <c r="A179" s="6"/>
      <c r="B179" s="29"/>
      <c r="C179" s="29"/>
      <c r="D179" s="29"/>
      <c r="E179" s="29"/>
      <c r="F179" s="30"/>
      <c r="G179" s="11" t="s">
        <v>220</v>
      </c>
      <c r="H179" s="80" t="s">
        <v>146</v>
      </c>
      <c r="I179" s="26"/>
      <c r="J179" s="43">
        <f>SUM(J180)</f>
        <v>50000</v>
      </c>
      <c r="K179" s="43">
        <f>SUM(K180)</f>
        <v>5000</v>
      </c>
      <c r="L179" s="203">
        <f t="shared" si="3"/>
        <v>10</v>
      </c>
    </row>
    <row r="180" spans="1:12" ht="60">
      <c r="A180" s="6"/>
      <c r="B180" s="29"/>
      <c r="C180" s="29"/>
      <c r="D180" s="29"/>
      <c r="E180" s="29"/>
      <c r="F180" s="30"/>
      <c r="G180" s="24" t="s">
        <v>156</v>
      </c>
      <c r="H180" s="82" t="s">
        <v>147</v>
      </c>
      <c r="I180" s="26"/>
      <c r="J180" s="20">
        <f>SUM(J181)</f>
        <v>50000</v>
      </c>
      <c r="K180" s="20">
        <f>SUM(K181)</f>
        <v>5000</v>
      </c>
      <c r="L180" s="204">
        <f t="shared" si="3"/>
        <v>10</v>
      </c>
    </row>
    <row r="181" spans="1:12" ht="45">
      <c r="A181" s="6"/>
      <c r="B181" s="29"/>
      <c r="C181" s="29"/>
      <c r="D181" s="29"/>
      <c r="E181" s="29"/>
      <c r="F181" s="30"/>
      <c r="G181" s="27" t="s">
        <v>4</v>
      </c>
      <c r="H181" s="31" t="s">
        <v>0</v>
      </c>
      <c r="I181" s="26">
        <v>600</v>
      </c>
      <c r="J181" s="20">
        <v>50000</v>
      </c>
      <c r="K181" s="20">
        <v>5000</v>
      </c>
      <c r="L181" s="204">
        <f t="shared" si="3"/>
        <v>10</v>
      </c>
    </row>
    <row r="182" spans="1:12" ht="48.75" customHeight="1">
      <c r="A182" s="6"/>
      <c r="B182" s="29"/>
      <c r="C182" s="29"/>
      <c r="D182" s="29"/>
      <c r="E182" s="29"/>
      <c r="F182" s="30"/>
      <c r="G182" s="52" t="s">
        <v>396</v>
      </c>
      <c r="H182" s="75" t="s">
        <v>242</v>
      </c>
      <c r="I182" s="56"/>
      <c r="J182" s="81">
        <f>SUM(J183)</f>
        <v>40000</v>
      </c>
      <c r="K182" s="81">
        <f>SUM(K183)</f>
        <v>27000</v>
      </c>
      <c r="L182" s="203">
        <f t="shared" si="3"/>
        <v>67.5</v>
      </c>
    </row>
    <row r="183" spans="1:12" ht="78" customHeight="1">
      <c r="A183" s="6"/>
      <c r="B183" s="29"/>
      <c r="C183" s="29"/>
      <c r="D183" s="29"/>
      <c r="E183" s="29"/>
      <c r="F183" s="30"/>
      <c r="G183" s="52" t="s">
        <v>304</v>
      </c>
      <c r="H183" s="75" t="s">
        <v>305</v>
      </c>
      <c r="I183" s="56"/>
      <c r="J183" s="81">
        <f>SUM(J184)</f>
        <v>40000</v>
      </c>
      <c r="K183" s="81">
        <f>SUM(K184)</f>
        <v>27000</v>
      </c>
      <c r="L183" s="203">
        <f t="shared" si="3"/>
        <v>67.5</v>
      </c>
    </row>
    <row r="184" spans="1:12" ht="30">
      <c r="A184" s="6"/>
      <c r="B184" s="29"/>
      <c r="C184" s="29"/>
      <c r="D184" s="29"/>
      <c r="E184" s="29"/>
      <c r="F184" s="30"/>
      <c r="G184" s="27" t="s">
        <v>365</v>
      </c>
      <c r="H184" s="31" t="s">
        <v>314</v>
      </c>
      <c r="I184" s="26"/>
      <c r="J184" s="72">
        <f>SUM(J185:J185)</f>
        <v>40000</v>
      </c>
      <c r="K184" s="72">
        <f>SUM(K185:K185)</f>
        <v>27000</v>
      </c>
      <c r="L184" s="204">
        <f t="shared" si="3"/>
        <v>67.5</v>
      </c>
    </row>
    <row r="185" spans="1:12" ht="30">
      <c r="A185" s="6"/>
      <c r="B185" s="29"/>
      <c r="C185" s="29"/>
      <c r="D185" s="29"/>
      <c r="E185" s="29"/>
      <c r="F185" s="30"/>
      <c r="G185" s="27" t="s">
        <v>2</v>
      </c>
      <c r="H185" s="31" t="s">
        <v>0</v>
      </c>
      <c r="I185" s="26">
        <v>200</v>
      </c>
      <c r="J185" s="72">
        <v>40000</v>
      </c>
      <c r="K185" s="72">
        <v>27000</v>
      </c>
      <c r="L185" s="204">
        <f t="shared" si="3"/>
        <v>67.5</v>
      </c>
    </row>
    <row r="186" spans="1:12" ht="49.5" customHeight="1">
      <c r="A186" s="6"/>
      <c r="B186" s="29"/>
      <c r="C186" s="29"/>
      <c r="D186" s="29"/>
      <c r="E186" s="29"/>
      <c r="F186" s="30"/>
      <c r="G186" s="52" t="s">
        <v>212</v>
      </c>
      <c r="H186" s="85" t="s">
        <v>215</v>
      </c>
      <c r="I186" s="26"/>
      <c r="J186" s="43">
        <f>SUM(J187)</f>
        <v>5000</v>
      </c>
      <c r="K186" s="43">
        <f t="shared" ref="K186:K188" si="8">SUM(K187)</f>
        <v>0</v>
      </c>
      <c r="L186" s="204">
        <f t="shared" si="3"/>
        <v>0</v>
      </c>
    </row>
    <row r="187" spans="1:12" ht="30">
      <c r="A187" s="6"/>
      <c r="B187" s="29"/>
      <c r="C187" s="29"/>
      <c r="D187" s="29"/>
      <c r="E187" s="29"/>
      <c r="F187" s="30"/>
      <c r="G187" s="52" t="s">
        <v>213</v>
      </c>
      <c r="H187" s="85" t="s">
        <v>216</v>
      </c>
      <c r="I187" s="26"/>
      <c r="J187" s="43">
        <f>SUM(J188)</f>
        <v>5000</v>
      </c>
      <c r="K187" s="43">
        <f t="shared" si="8"/>
        <v>0</v>
      </c>
      <c r="L187" s="204">
        <f t="shared" si="3"/>
        <v>0</v>
      </c>
    </row>
    <row r="188" spans="1:12" ht="45">
      <c r="A188" s="6"/>
      <c r="B188" s="29"/>
      <c r="C188" s="29"/>
      <c r="D188" s="29"/>
      <c r="E188" s="29"/>
      <c r="F188" s="30"/>
      <c r="G188" s="27" t="s">
        <v>214</v>
      </c>
      <c r="H188" s="46" t="s">
        <v>217</v>
      </c>
      <c r="I188" s="26"/>
      <c r="J188" s="20">
        <f>SUM(J189)</f>
        <v>5000</v>
      </c>
      <c r="K188" s="20">
        <f t="shared" si="8"/>
        <v>0</v>
      </c>
      <c r="L188" s="204">
        <f t="shared" si="3"/>
        <v>0</v>
      </c>
    </row>
    <row r="189" spans="1:12" ht="30">
      <c r="A189" s="6"/>
      <c r="B189" s="29"/>
      <c r="C189" s="29"/>
      <c r="D189" s="29"/>
      <c r="E189" s="29"/>
      <c r="F189" s="30"/>
      <c r="G189" s="45" t="s">
        <v>2</v>
      </c>
      <c r="H189" s="46" t="s">
        <v>0</v>
      </c>
      <c r="I189" s="83">
        <v>200</v>
      </c>
      <c r="J189" s="20">
        <v>5000</v>
      </c>
      <c r="K189" s="20">
        <v>0</v>
      </c>
      <c r="L189" s="204">
        <f t="shared" si="3"/>
        <v>0</v>
      </c>
    </row>
    <row r="190" spans="1:12" ht="57.75">
      <c r="A190" s="6"/>
      <c r="B190" s="243" t="s">
        <v>26</v>
      </c>
      <c r="C190" s="243"/>
      <c r="D190" s="243"/>
      <c r="E190" s="243"/>
      <c r="F190" s="244"/>
      <c r="G190" s="76" t="s">
        <v>58</v>
      </c>
      <c r="H190" s="86" t="s">
        <v>111</v>
      </c>
      <c r="I190" s="9" t="s">
        <v>0</v>
      </c>
      <c r="J190" s="10">
        <f>SUM(J191+J201)</f>
        <v>16282831.949999999</v>
      </c>
      <c r="K190" s="10">
        <f>SUM(K191+K201)</f>
        <v>10054088.75</v>
      </c>
      <c r="L190" s="202">
        <f t="shared" si="3"/>
        <v>61.746560923021754</v>
      </c>
    </row>
    <row r="191" spans="1:12" ht="75">
      <c r="A191" s="6"/>
      <c r="B191" s="78"/>
      <c r="C191" s="78"/>
      <c r="D191" s="78"/>
      <c r="E191" s="78"/>
      <c r="F191" s="79"/>
      <c r="G191" s="52" t="s">
        <v>391</v>
      </c>
      <c r="H191" s="85" t="s">
        <v>112</v>
      </c>
      <c r="I191" s="56"/>
      <c r="J191" s="104">
        <f>SUM(J192+J195+J198)</f>
        <v>1588000</v>
      </c>
      <c r="K191" s="104">
        <f>SUM(K192+K195+K198)</f>
        <v>175658.33</v>
      </c>
      <c r="L191" s="203">
        <f t="shared" si="3"/>
        <v>11.061607682619647</v>
      </c>
    </row>
    <row r="192" spans="1:12" ht="15">
      <c r="A192" s="6"/>
      <c r="B192" s="78"/>
      <c r="C192" s="78"/>
      <c r="D192" s="78"/>
      <c r="E192" s="78"/>
      <c r="F192" s="79"/>
      <c r="G192" s="52" t="s">
        <v>306</v>
      </c>
      <c r="H192" s="85" t="s">
        <v>307</v>
      </c>
      <c r="I192" s="56"/>
      <c r="J192" s="158">
        <f>SUM(J193)</f>
        <v>1458000</v>
      </c>
      <c r="K192" s="158">
        <f>SUM(K193)</f>
        <v>142808.32999999999</v>
      </c>
      <c r="L192" s="204">
        <f t="shared" si="3"/>
        <v>9.7948100137174201</v>
      </c>
    </row>
    <row r="193" spans="1:12" ht="30">
      <c r="A193" s="6"/>
      <c r="B193" s="78"/>
      <c r="C193" s="78"/>
      <c r="D193" s="78"/>
      <c r="E193" s="78"/>
      <c r="F193" s="79"/>
      <c r="G193" s="24" t="s">
        <v>315</v>
      </c>
      <c r="H193" s="46" t="s">
        <v>311</v>
      </c>
      <c r="I193" s="26"/>
      <c r="J193" s="158">
        <f>SUM(J194)</f>
        <v>1458000</v>
      </c>
      <c r="K193" s="158">
        <f>SUM(K194)</f>
        <v>142808.32999999999</v>
      </c>
      <c r="L193" s="204">
        <f t="shared" si="3"/>
        <v>9.7948100137174201</v>
      </c>
    </row>
    <row r="194" spans="1:12" ht="30">
      <c r="A194" s="6"/>
      <c r="B194" s="78"/>
      <c r="C194" s="78"/>
      <c r="D194" s="78"/>
      <c r="E194" s="78"/>
      <c r="F194" s="79"/>
      <c r="G194" s="27" t="s">
        <v>2</v>
      </c>
      <c r="H194" s="31" t="s">
        <v>0</v>
      </c>
      <c r="I194" s="26">
        <v>200</v>
      </c>
      <c r="J194" s="108">
        <v>1458000</v>
      </c>
      <c r="K194" s="108">
        <v>142808.32999999999</v>
      </c>
      <c r="L194" s="204">
        <f t="shared" si="3"/>
        <v>9.7948100137174201</v>
      </c>
    </row>
    <row r="195" spans="1:12" ht="105">
      <c r="A195" s="6"/>
      <c r="B195" s="78"/>
      <c r="C195" s="78"/>
      <c r="D195" s="78"/>
      <c r="E195" s="78"/>
      <c r="F195" s="79"/>
      <c r="G195" s="52" t="s">
        <v>308</v>
      </c>
      <c r="H195" s="75" t="s">
        <v>249</v>
      </c>
      <c r="I195" s="56"/>
      <c r="J195" s="158">
        <f>SUM(J196)</f>
        <v>60000</v>
      </c>
      <c r="K195" s="158">
        <f>SUM(K196)</f>
        <v>32850</v>
      </c>
      <c r="L195" s="203">
        <f t="shared" si="3"/>
        <v>54.75</v>
      </c>
    </row>
    <row r="196" spans="1:12" ht="60">
      <c r="A196" s="6"/>
      <c r="B196" s="78"/>
      <c r="C196" s="78"/>
      <c r="D196" s="78"/>
      <c r="E196" s="78"/>
      <c r="F196" s="79"/>
      <c r="G196" s="27" t="s">
        <v>316</v>
      </c>
      <c r="H196" s="31" t="s">
        <v>312</v>
      </c>
      <c r="I196" s="26"/>
      <c r="J196" s="158">
        <f>SUM(J197)</f>
        <v>60000</v>
      </c>
      <c r="K196" s="158">
        <f>SUM(K197)</f>
        <v>32850</v>
      </c>
      <c r="L196" s="204">
        <f>K196/J196%</f>
        <v>54.75</v>
      </c>
    </row>
    <row r="197" spans="1:12" ht="30">
      <c r="A197" s="6"/>
      <c r="B197" s="78"/>
      <c r="C197" s="78"/>
      <c r="D197" s="78"/>
      <c r="E197" s="78"/>
      <c r="F197" s="79"/>
      <c r="G197" s="27" t="s">
        <v>2</v>
      </c>
      <c r="H197" s="31" t="s">
        <v>0</v>
      </c>
      <c r="I197" s="26">
        <v>200</v>
      </c>
      <c r="J197" s="108">
        <v>60000</v>
      </c>
      <c r="K197" s="108">
        <v>32850</v>
      </c>
      <c r="L197" s="204">
        <f>K197/J197%</f>
        <v>54.75</v>
      </c>
    </row>
    <row r="198" spans="1:12" ht="45">
      <c r="A198" s="6"/>
      <c r="B198" s="78"/>
      <c r="C198" s="78"/>
      <c r="D198" s="78"/>
      <c r="E198" s="78"/>
      <c r="F198" s="79"/>
      <c r="G198" s="24" t="s">
        <v>250</v>
      </c>
      <c r="H198" s="87" t="s">
        <v>309</v>
      </c>
      <c r="I198" s="22"/>
      <c r="J198" s="158">
        <f>SUM(J199)</f>
        <v>70000</v>
      </c>
      <c r="K198" s="158">
        <f>SUM(K199)</f>
        <v>0</v>
      </c>
      <c r="L198" s="204">
        <f>K198/J198%</f>
        <v>0</v>
      </c>
    </row>
    <row r="199" spans="1:12" ht="45">
      <c r="A199" s="6"/>
      <c r="B199" s="78"/>
      <c r="C199" s="78"/>
      <c r="D199" s="78"/>
      <c r="E199" s="78"/>
      <c r="F199" s="79"/>
      <c r="G199" s="24" t="s">
        <v>251</v>
      </c>
      <c r="H199" s="87" t="s">
        <v>310</v>
      </c>
      <c r="I199" s="22"/>
      <c r="J199" s="158">
        <f>SUM(J200)</f>
        <v>70000</v>
      </c>
      <c r="K199" s="158">
        <f>SUM(K200)</f>
        <v>0</v>
      </c>
      <c r="L199" s="204">
        <f>K199/J199%</f>
        <v>0</v>
      </c>
    </row>
    <row r="200" spans="1:12" ht="30">
      <c r="A200" s="6"/>
      <c r="B200" s="78"/>
      <c r="C200" s="78"/>
      <c r="D200" s="78"/>
      <c r="E200" s="78"/>
      <c r="F200" s="79"/>
      <c r="G200" s="27" t="s">
        <v>2</v>
      </c>
      <c r="H200" s="31" t="s">
        <v>0</v>
      </c>
      <c r="I200" s="26">
        <v>200</v>
      </c>
      <c r="J200" s="108">
        <v>70000</v>
      </c>
      <c r="K200" s="108">
        <v>0</v>
      </c>
      <c r="L200" s="204">
        <f>K200/J200%</f>
        <v>0</v>
      </c>
    </row>
    <row r="201" spans="1:12" ht="60">
      <c r="A201" s="6"/>
      <c r="B201" s="249" t="s">
        <v>25</v>
      </c>
      <c r="C201" s="249"/>
      <c r="D201" s="249"/>
      <c r="E201" s="249"/>
      <c r="F201" s="250"/>
      <c r="G201" s="52" t="s">
        <v>157</v>
      </c>
      <c r="H201" s="84" t="s">
        <v>236</v>
      </c>
      <c r="I201" s="13" t="s">
        <v>0</v>
      </c>
      <c r="J201" s="43">
        <f>SUM(J202)</f>
        <v>14694831.949999999</v>
      </c>
      <c r="K201" s="43">
        <f>SUM(K202)</f>
        <v>9878430.4199999999</v>
      </c>
      <c r="L201" s="203">
        <f t="shared" ref="L201:L278" si="9">K201/J201%</f>
        <v>67.223840691829082</v>
      </c>
    </row>
    <row r="202" spans="1:12" ht="78" customHeight="1">
      <c r="A202" s="6"/>
      <c r="B202" s="15"/>
      <c r="C202" s="15"/>
      <c r="D202" s="15"/>
      <c r="E202" s="15"/>
      <c r="F202" s="16"/>
      <c r="G202" s="88" t="s">
        <v>366</v>
      </c>
      <c r="H202" s="89" t="s">
        <v>237</v>
      </c>
      <c r="I202" s="56"/>
      <c r="J202" s="43">
        <f>SUM(J203)</f>
        <v>14694831.949999999</v>
      </c>
      <c r="K202" s="43">
        <f>SUM(K203)</f>
        <v>9878430.4199999999</v>
      </c>
      <c r="L202" s="203">
        <f t="shared" si="9"/>
        <v>67.223840691829082</v>
      </c>
    </row>
    <row r="203" spans="1:12" ht="45">
      <c r="A203" s="6"/>
      <c r="B203" s="15"/>
      <c r="C203" s="15"/>
      <c r="D203" s="15"/>
      <c r="E203" s="15"/>
      <c r="F203" s="16"/>
      <c r="G203" s="27" t="s">
        <v>59</v>
      </c>
      <c r="H203" s="90" t="s">
        <v>313</v>
      </c>
      <c r="I203" s="26"/>
      <c r="J203" s="20">
        <f>SUM(J204:J207)</f>
        <v>14694831.949999999</v>
      </c>
      <c r="K203" s="20">
        <f>SUM(K204:K207)</f>
        <v>9878430.4199999999</v>
      </c>
      <c r="L203" s="204">
        <f t="shared" si="9"/>
        <v>67.223840691829082</v>
      </c>
    </row>
    <row r="204" spans="1:12" ht="90">
      <c r="A204" s="6"/>
      <c r="B204" s="33"/>
      <c r="C204" s="33"/>
      <c r="D204" s="33"/>
      <c r="E204" s="33"/>
      <c r="F204" s="34"/>
      <c r="G204" s="27" t="s">
        <v>3</v>
      </c>
      <c r="H204" s="90"/>
      <c r="I204" s="26">
        <v>100</v>
      </c>
      <c r="J204" s="20">
        <v>11666572.09</v>
      </c>
      <c r="K204" s="20">
        <v>8435239.4199999999</v>
      </c>
      <c r="L204" s="204">
        <f t="shared" si="9"/>
        <v>72.3026382979304</v>
      </c>
    </row>
    <row r="205" spans="1:12" ht="30">
      <c r="A205" s="6"/>
      <c r="B205" s="251">
        <v>200</v>
      </c>
      <c r="C205" s="251"/>
      <c r="D205" s="251"/>
      <c r="E205" s="251"/>
      <c r="F205" s="252"/>
      <c r="G205" s="27" t="s">
        <v>2</v>
      </c>
      <c r="H205" s="31" t="s">
        <v>0</v>
      </c>
      <c r="I205" s="26">
        <v>200</v>
      </c>
      <c r="J205" s="20">
        <v>2929000</v>
      </c>
      <c r="K205" s="20">
        <v>1361963.14</v>
      </c>
      <c r="L205" s="204">
        <f t="shared" si="9"/>
        <v>46.499253670194605</v>
      </c>
    </row>
    <row r="206" spans="1:12" ht="30">
      <c r="A206" s="6"/>
      <c r="B206" s="200"/>
      <c r="C206" s="200"/>
      <c r="D206" s="200"/>
      <c r="E206" s="200"/>
      <c r="F206" s="201"/>
      <c r="G206" s="27" t="s">
        <v>5</v>
      </c>
      <c r="H206" s="31" t="s">
        <v>0</v>
      </c>
      <c r="I206" s="26">
        <v>300</v>
      </c>
      <c r="J206" s="20">
        <v>67259.86</v>
      </c>
      <c r="K206" s="20">
        <v>67259.86</v>
      </c>
      <c r="L206" s="204">
        <f t="shared" si="9"/>
        <v>100</v>
      </c>
    </row>
    <row r="207" spans="1:12" ht="15">
      <c r="A207" s="6"/>
      <c r="B207" s="245">
        <v>600</v>
      </c>
      <c r="C207" s="245"/>
      <c r="D207" s="245"/>
      <c r="E207" s="245"/>
      <c r="F207" s="246"/>
      <c r="G207" s="27" t="s">
        <v>1</v>
      </c>
      <c r="H207" s="31" t="s">
        <v>0</v>
      </c>
      <c r="I207" s="26">
        <v>800</v>
      </c>
      <c r="J207" s="20">
        <v>32000</v>
      </c>
      <c r="K207" s="20">
        <v>13968</v>
      </c>
      <c r="L207" s="204">
        <f t="shared" si="9"/>
        <v>43.65</v>
      </c>
    </row>
    <row r="208" spans="1:12" ht="43.5">
      <c r="A208" s="6"/>
      <c r="B208" s="243" t="s">
        <v>24</v>
      </c>
      <c r="C208" s="243"/>
      <c r="D208" s="243"/>
      <c r="E208" s="243"/>
      <c r="F208" s="244"/>
      <c r="G208" s="91" t="s">
        <v>60</v>
      </c>
      <c r="H208" s="92" t="s">
        <v>113</v>
      </c>
      <c r="I208" s="9" t="s">
        <v>0</v>
      </c>
      <c r="J208" s="93">
        <f>SUM(J216+J209)</f>
        <v>90097736.280000001</v>
      </c>
      <c r="K208" s="93">
        <f>SUM(K216+K209)</f>
        <v>66513645.520000003</v>
      </c>
      <c r="L208" s="202">
        <f t="shared" si="9"/>
        <v>73.823880894513422</v>
      </c>
    </row>
    <row r="209" spans="1:12" ht="45">
      <c r="A209" s="6"/>
      <c r="B209" s="78"/>
      <c r="C209" s="78"/>
      <c r="D209" s="78"/>
      <c r="E209" s="78"/>
      <c r="F209" s="79"/>
      <c r="G209" s="11" t="s">
        <v>244</v>
      </c>
      <c r="H209" s="94" t="s">
        <v>114</v>
      </c>
      <c r="I209" s="56" t="s">
        <v>0</v>
      </c>
      <c r="J209" s="157">
        <f>SUM(J210+J213)</f>
        <v>750000</v>
      </c>
      <c r="K209" s="157">
        <f>SUM(K210+K213)</f>
        <v>750000</v>
      </c>
      <c r="L209" s="203">
        <f t="shared" si="9"/>
        <v>100</v>
      </c>
    </row>
    <row r="210" spans="1:12" ht="90">
      <c r="A210" s="6"/>
      <c r="B210" s="78"/>
      <c r="C210" s="78"/>
      <c r="D210" s="78"/>
      <c r="E210" s="78"/>
      <c r="F210" s="79"/>
      <c r="G210" s="11" t="s">
        <v>246</v>
      </c>
      <c r="H210" s="84" t="s">
        <v>116</v>
      </c>
      <c r="I210" s="56"/>
      <c r="J210" s="158">
        <f>SUM(J211)</f>
        <v>700000</v>
      </c>
      <c r="K210" s="158">
        <f>SUM(K211)</f>
        <v>700000</v>
      </c>
      <c r="L210" s="203">
        <f t="shared" si="9"/>
        <v>100</v>
      </c>
    </row>
    <row r="211" spans="1:12" ht="45">
      <c r="A211" s="6"/>
      <c r="B211" s="78"/>
      <c r="C211" s="78"/>
      <c r="D211" s="78"/>
      <c r="E211" s="78"/>
      <c r="F211" s="79"/>
      <c r="G211" s="21" t="s">
        <v>63</v>
      </c>
      <c r="H211" s="95" t="s">
        <v>317</v>
      </c>
      <c r="I211" s="26"/>
      <c r="J211" s="158">
        <f>SUM(J212)</f>
        <v>700000</v>
      </c>
      <c r="K211" s="158">
        <f>SUM(K212)</f>
        <v>700000</v>
      </c>
      <c r="L211" s="204">
        <f t="shared" si="9"/>
        <v>100</v>
      </c>
    </row>
    <row r="212" spans="1:12" ht="45">
      <c r="A212" s="6"/>
      <c r="B212" s="78"/>
      <c r="C212" s="78"/>
      <c r="D212" s="78"/>
      <c r="E212" s="78"/>
      <c r="F212" s="79"/>
      <c r="G212" s="27" t="s">
        <v>4</v>
      </c>
      <c r="H212" s="95"/>
      <c r="I212" s="26">
        <v>600</v>
      </c>
      <c r="J212" s="158">
        <v>700000</v>
      </c>
      <c r="K212" s="158">
        <v>700000</v>
      </c>
      <c r="L212" s="205">
        <f t="shared" si="9"/>
        <v>100</v>
      </c>
    </row>
    <row r="213" spans="1:12" ht="120" customHeight="1">
      <c r="A213" s="6"/>
      <c r="B213" s="78"/>
      <c r="C213" s="78"/>
      <c r="D213" s="78"/>
      <c r="E213" s="78"/>
      <c r="F213" s="79"/>
      <c r="G213" s="52" t="s">
        <v>367</v>
      </c>
      <c r="H213" s="96" t="s">
        <v>205</v>
      </c>
      <c r="I213" s="56"/>
      <c r="J213" s="157">
        <f>SUM(J214)</f>
        <v>50000</v>
      </c>
      <c r="K213" s="157">
        <f>SUM(K214)</f>
        <v>50000</v>
      </c>
      <c r="L213" s="203">
        <f t="shared" si="9"/>
        <v>100</v>
      </c>
    </row>
    <row r="214" spans="1:12" ht="45">
      <c r="A214" s="6"/>
      <c r="B214" s="78"/>
      <c r="C214" s="78"/>
      <c r="D214" s="78"/>
      <c r="E214" s="78"/>
      <c r="F214" s="79"/>
      <c r="G214" s="27" t="s">
        <v>63</v>
      </c>
      <c r="H214" s="97" t="s">
        <v>318</v>
      </c>
      <c r="I214" s="26"/>
      <c r="J214" s="158">
        <f>SUM(J215)</f>
        <v>50000</v>
      </c>
      <c r="K214" s="158">
        <f>SUM(K215)</f>
        <v>50000</v>
      </c>
      <c r="L214" s="204">
        <f t="shared" si="9"/>
        <v>100</v>
      </c>
    </row>
    <row r="215" spans="1:12" ht="45">
      <c r="A215" s="6"/>
      <c r="B215" s="78"/>
      <c r="C215" s="78"/>
      <c r="D215" s="78"/>
      <c r="E215" s="78"/>
      <c r="F215" s="79"/>
      <c r="G215" s="27" t="s">
        <v>4</v>
      </c>
      <c r="H215" s="95"/>
      <c r="I215" s="26">
        <v>600</v>
      </c>
      <c r="J215" s="158">
        <v>50000</v>
      </c>
      <c r="K215" s="158">
        <v>50000</v>
      </c>
      <c r="L215" s="204">
        <f t="shared" si="9"/>
        <v>100</v>
      </c>
    </row>
    <row r="216" spans="1:12" ht="45">
      <c r="A216" s="6"/>
      <c r="B216" s="249" t="s">
        <v>23</v>
      </c>
      <c r="C216" s="249"/>
      <c r="D216" s="249"/>
      <c r="E216" s="249"/>
      <c r="F216" s="250"/>
      <c r="G216" s="54" t="s">
        <v>158</v>
      </c>
      <c r="H216" s="98" t="s">
        <v>245</v>
      </c>
      <c r="I216" s="56" t="s">
        <v>0</v>
      </c>
      <c r="J216" s="81">
        <f>SUM(J236+J217+J241)</f>
        <v>89347736.280000001</v>
      </c>
      <c r="K216" s="81">
        <f>SUM(K236+K217+K241)</f>
        <v>65763645.520000003</v>
      </c>
      <c r="L216" s="203">
        <f t="shared" si="9"/>
        <v>73.604154126421705</v>
      </c>
    </row>
    <row r="217" spans="1:12" ht="33.75" customHeight="1">
      <c r="A217" s="6"/>
      <c r="B217" s="15"/>
      <c r="C217" s="15"/>
      <c r="D217" s="15"/>
      <c r="E217" s="15"/>
      <c r="F217" s="16"/>
      <c r="G217" s="11" t="s">
        <v>115</v>
      </c>
      <c r="H217" s="94" t="s">
        <v>247</v>
      </c>
      <c r="I217" s="56"/>
      <c r="J217" s="81">
        <f>SUM(J218+J224+J226+J220+J232+J234+J230+J228)</f>
        <v>88550569.609999999</v>
      </c>
      <c r="K217" s="81">
        <f>SUM(K218+K224+K226+K220+K232+K234+K230+K228)</f>
        <v>64984478.850000001</v>
      </c>
      <c r="L217" s="203">
        <f t="shared" si="9"/>
        <v>73.386855822846471</v>
      </c>
    </row>
    <row r="218" spans="1:12" ht="30">
      <c r="A218" s="6"/>
      <c r="B218" s="15"/>
      <c r="C218" s="15"/>
      <c r="D218" s="15"/>
      <c r="E218" s="15"/>
      <c r="F218" s="16"/>
      <c r="G218" s="27" t="s">
        <v>50</v>
      </c>
      <c r="H218" s="90" t="s">
        <v>319</v>
      </c>
      <c r="I218" s="26"/>
      <c r="J218" s="72">
        <f>SUM(J219)</f>
        <v>23482000</v>
      </c>
      <c r="K218" s="72">
        <f>SUM(K219)</f>
        <v>17672528.300000001</v>
      </c>
      <c r="L218" s="204">
        <f t="shared" si="9"/>
        <v>75.259893961332082</v>
      </c>
    </row>
    <row r="219" spans="1:12" ht="45">
      <c r="A219" s="6"/>
      <c r="B219" s="15"/>
      <c r="C219" s="15"/>
      <c r="D219" s="15"/>
      <c r="E219" s="15"/>
      <c r="F219" s="16"/>
      <c r="G219" s="27" t="s">
        <v>4</v>
      </c>
      <c r="H219" s="31" t="s">
        <v>0</v>
      </c>
      <c r="I219" s="26">
        <v>600</v>
      </c>
      <c r="J219" s="72">
        <v>23482000</v>
      </c>
      <c r="K219" s="72">
        <v>17672528.300000001</v>
      </c>
      <c r="L219" s="204">
        <f t="shared" si="9"/>
        <v>75.259893961332082</v>
      </c>
    </row>
    <row r="220" spans="1:12" ht="30">
      <c r="A220" s="6"/>
      <c r="B220" s="15"/>
      <c r="C220" s="15"/>
      <c r="D220" s="15"/>
      <c r="E220" s="15"/>
      <c r="F220" s="16"/>
      <c r="G220" s="27" t="s">
        <v>167</v>
      </c>
      <c r="H220" s="46" t="s">
        <v>320</v>
      </c>
      <c r="I220" s="26"/>
      <c r="J220" s="158">
        <f>SUM(J221:J223)</f>
        <v>3807000</v>
      </c>
      <c r="K220" s="158">
        <f>SUM(K221:K223)</f>
        <v>2789077.06</v>
      </c>
      <c r="L220" s="204">
        <f t="shared" si="9"/>
        <v>73.261808773312325</v>
      </c>
    </row>
    <row r="221" spans="1:12" ht="90">
      <c r="A221" s="6"/>
      <c r="B221" s="15"/>
      <c r="C221" s="15"/>
      <c r="D221" s="15"/>
      <c r="E221" s="15"/>
      <c r="F221" s="16"/>
      <c r="G221" s="27" t="s">
        <v>3</v>
      </c>
      <c r="H221" s="46"/>
      <c r="I221" s="26">
        <v>100</v>
      </c>
      <c r="J221" s="158">
        <v>3206777</v>
      </c>
      <c r="K221" s="158">
        <v>2482673.9500000002</v>
      </c>
      <c r="L221" s="203">
        <f>K221/J221%</f>
        <v>77.419600739309288</v>
      </c>
    </row>
    <row r="222" spans="1:12" ht="30">
      <c r="A222" s="6"/>
      <c r="B222" s="15"/>
      <c r="C222" s="15"/>
      <c r="D222" s="15"/>
      <c r="E222" s="15"/>
      <c r="F222" s="16"/>
      <c r="G222" s="27" t="s">
        <v>2</v>
      </c>
      <c r="H222" s="46"/>
      <c r="I222" s="26">
        <v>200</v>
      </c>
      <c r="J222" s="158">
        <v>594375</v>
      </c>
      <c r="K222" s="158">
        <v>302290.11</v>
      </c>
      <c r="L222" s="204">
        <f>K222/J222%</f>
        <v>50.858483280757092</v>
      </c>
    </row>
    <row r="223" spans="1:12" ht="15">
      <c r="A223" s="6"/>
      <c r="B223" s="15"/>
      <c r="C223" s="15"/>
      <c r="D223" s="15"/>
      <c r="E223" s="15"/>
      <c r="F223" s="16"/>
      <c r="G223" s="27" t="s">
        <v>1</v>
      </c>
      <c r="H223" s="31" t="s">
        <v>0</v>
      </c>
      <c r="I223" s="26">
        <v>800</v>
      </c>
      <c r="J223" s="158">
        <v>5848</v>
      </c>
      <c r="K223" s="158">
        <v>4113</v>
      </c>
      <c r="L223" s="204">
        <f>K223/J223%</f>
        <v>70.331737346101235</v>
      </c>
    </row>
    <row r="224" spans="1:12" ht="30">
      <c r="A224" s="6"/>
      <c r="B224" s="245">
        <v>800</v>
      </c>
      <c r="C224" s="245"/>
      <c r="D224" s="245"/>
      <c r="E224" s="245"/>
      <c r="F224" s="246"/>
      <c r="G224" s="27" t="s">
        <v>61</v>
      </c>
      <c r="H224" s="31" t="s">
        <v>321</v>
      </c>
      <c r="I224" s="26"/>
      <c r="J224" s="72">
        <f>SUM(J225:J225)</f>
        <v>29878000</v>
      </c>
      <c r="K224" s="72">
        <f>SUM(K225:K225)</f>
        <v>21728611</v>
      </c>
      <c r="L224" s="204">
        <f t="shared" ref="L224:L231" si="10">K224/J224%</f>
        <v>72.724449427672539</v>
      </c>
    </row>
    <row r="225" spans="1:12" ht="45">
      <c r="A225" s="6"/>
      <c r="B225" s="247" t="s">
        <v>22</v>
      </c>
      <c r="C225" s="247"/>
      <c r="D225" s="247"/>
      <c r="E225" s="247"/>
      <c r="F225" s="248"/>
      <c r="G225" s="27" t="s">
        <v>4</v>
      </c>
      <c r="H225" s="31" t="s">
        <v>0</v>
      </c>
      <c r="I225" s="26">
        <v>600</v>
      </c>
      <c r="J225" s="72">
        <v>29878000</v>
      </c>
      <c r="K225" s="72">
        <v>21728611</v>
      </c>
      <c r="L225" s="204">
        <f t="shared" si="10"/>
        <v>72.724449427672539</v>
      </c>
    </row>
    <row r="226" spans="1:12" ht="15">
      <c r="A226" s="6"/>
      <c r="B226" s="245">
        <v>300</v>
      </c>
      <c r="C226" s="245"/>
      <c r="D226" s="245"/>
      <c r="E226" s="245"/>
      <c r="F226" s="246"/>
      <c r="G226" s="24" t="s">
        <v>62</v>
      </c>
      <c r="H226" s="90" t="s">
        <v>322</v>
      </c>
      <c r="I226" s="26"/>
      <c r="J226" s="72">
        <f>SUM(J227)</f>
        <v>12609962</v>
      </c>
      <c r="K226" s="72">
        <f>SUM(K227)</f>
        <v>9404901.6400000006</v>
      </c>
      <c r="L226" s="204">
        <f t="shared" si="10"/>
        <v>74.583108497868594</v>
      </c>
    </row>
    <row r="227" spans="1:12" ht="45">
      <c r="A227" s="6"/>
      <c r="B227" s="29"/>
      <c r="C227" s="29"/>
      <c r="D227" s="29"/>
      <c r="E227" s="29"/>
      <c r="F227" s="30"/>
      <c r="G227" s="27" t="s">
        <v>4</v>
      </c>
      <c r="H227" s="31" t="s">
        <v>0</v>
      </c>
      <c r="I227" s="26">
        <v>600</v>
      </c>
      <c r="J227" s="72">
        <v>12609962</v>
      </c>
      <c r="K227" s="72">
        <v>9404901.6400000006</v>
      </c>
      <c r="L227" s="204">
        <f>K227/J227%</f>
        <v>74.583108497868594</v>
      </c>
    </row>
    <row r="228" spans="1:12" ht="60">
      <c r="A228" s="6"/>
      <c r="B228" s="219"/>
      <c r="C228" s="219"/>
      <c r="D228" s="219"/>
      <c r="E228" s="219"/>
      <c r="F228" s="220"/>
      <c r="G228" s="27" t="s">
        <v>474</v>
      </c>
      <c r="H228" s="31" t="s">
        <v>489</v>
      </c>
      <c r="I228" s="26"/>
      <c r="J228" s="72">
        <f>SUM(J229)</f>
        <v>940741.61</v>
      </c>
      <c r="K228" s="72">
        <f>SUM(K229)</f>
        <v>709941.92</v>
      </c>
      <c r="L228" s="204">
        <f t="shared" si="10"/>
        <v>75.466197354659371</v>
      </c>
    </row>
    <row r="229" spans="1:12" ht="45">
      <c r="A229" s="6"/>
      <c r="B229" s="219"/>
      <c r="C229" s="219"/>
      <c r="D229" s="219"/>
      <c r="E229" s="219"/>
      <c r="F229" s="220"/>
      <c r="G229" s="27" t="s">
        <v>4</v>
      </c>
      <c r="H229" s="31" t="s">
        <v>0</v>
      </c>
      <c r="I229" s="26">
        <v>600</v>
      </c>
      <c r="J229" s="72">
        <v>940741.61</v>
      </c>
      <c r="K229" s="72">
        <v>709941.92</v>
      </c>
      <c r="L229" s="204">
        <f t="shared" si="10"/>
        <v>75.466197354659371</v>
      </c>
    </row>
    <row r="230" spans="1:12" ht="60">
      <c r="A230" s="6"/>
      <c r="B230" s="219"/>
      <c r="C230" s="219"/>
      <c r="D230" s="219"/>
      <c r="E230" s="219"/>
      <c r="F230" s="220"/>
      <c r="G230" s="27" t="s">
        <v>485</v>
      </c>
      <c r="H230" s="31" t="s">
        <v>490</v>
      </c>
      <c r="I230" s="26"/>
      <c r="J230" s="20">
        <f>SUM(J231)</f>
        <v>3112000</v>
      </c>
      <c r="K230" s="72">
        <f>SUM(K231)</f>
        <v>1614409.95</v>
      </c>
      <c r="L230" s="204">
        <f>K230/J230%</f>
        <v>51.876926413881748</v>
      </c>
    </row>
    <row r="231" spans="1:12" ht="45">
      <c r="A231" s="6"/>
      <c r="B231" s="219"/>
      <c r="C231" s="219"/>
      <c r="D231" s="219"/>
      <c r="E231" s="219"/>
      <c r="F231" s="220"/>
      <c r="G231" s="27" t="s">
        <v>4</v>
      </c>
      <c r="H231" s="31"/>
      <c r="I231" s="26">
        <v>600</v>
      </c>
      <c r="J231" s="20">
        <v>3112000</v>
      </c>
      <c r="K231" s="72">
        <v>1614409.95</v>
      </c>
      <c r="L231" s="204">
        <f t="shared" si="10"/>
        <v>51.876926413881748</v>
      </c>
    </row>
    <row r="232" spans="1:12" ht="45">
      <c r="A232" s="6"/>
      <c r="B232" s="29"/>
      <c r="C232" s="29"/>
      <c r="D232" s="29"/>
      <c r="E232" s="29"/>
      <c r="F232" s="30"/>
      <c r="G232" s="24" t="s">
        <v>188</v>
      </c>
      <c r="H232" s="31" t="s">
        <v>323</v>
      </c>
      <c r="I232" s="56"/>
      <c r="J232" s="72">
        <f>SUM(J233)</f>
        <v>14623419</v>
      </c>
      <c r="K232" s="72">
        <f>SUM(K233)</f>
        <v>10967562</v>
      </c>
      <c r="L232" s="204">
        <f t="shared" si="9"/>
        <v>74.999984613721324</v>
      </c>
    </row>
    <row r="233" spans="1:12" ht="45">
      <c r="A233" s="6"/>
      <c r="B233" s="29"/>
      <c r="C233" s="29"/>
      <c r="D233" s="29"/>
      <c r="E233" s="29"/>
      <c r="F233" s="30"/>
      <c r="G233" s="39" t="s">
        <v>4</v>
      </c>
      <c r="H233" s="28" t="s">
        <v>0</v>
      </c>
      <c r="I233" s="26">
        <v>600</v>
      </c>
      <c r="J233" s="72">
        <v>14623419</v>
      </c>
      <c r="K233" s="72">
        <v>10967562</v>
      </c>
      <c r="L233" s="204">
        <f t="shared" si="9"/>
        <v>74.999984613721324</v>
      </c>
    </row>
    <row r="234" spans="1:12" ht="30">
      <c r="A234" s="6"/>
      <c r="B234" s="29"/>
      <c r="C234" s="29"/>
      <c r="D234" s="29"/>
      <c r="E234" s="29"/>
      <c r="F234" s="30"/>
      <c r="G234" s="194" t="s">
        <v>383</v>
      </c>
      <c r="H234" s="99" t="s">
        <v>382</v>
      </c>
      <c r="I234" s="100"/>
      <c r="J234" s="72">
        <f>J235</f>
        <v>97447</v>
      </c>
      <c r="K234" s="72">
        <f>K235</f>
        <v>97446.98</v>
      </c>
      <c r="L234" s="204">
        <f t="shared" si="9"/>
        <v>99.999979476022858</v>
      </c>
    </row>
    <row r="235" spans="1:12" ht="45">
      <c r="A235" s="6"/>
      <c r="B235" s="29"/>
      <c r="C235" s="29"/>
      <c r="D235" s="29"/>
      <c r="E235" s="29"/>
      <c r="F235" s="30"/>
      <c r="G235" s="27" t="s">
        <v>4</v>
      </c>
      <c r="H235" s="46" t="s">
        <v>0</v>
      </c>
      <c r="I235" s="26">
        <v>600</v>
      </c>
      <c r="J235" s="72">
        <v>97447</v>
      </c>
      <c r="K235" s="72">
        <v>97446.98</v>
      </c>
      <c r="L235" s="204">
        <f t="shared" si="9"/>
        <v>99.999979476022858</v>
      </c>
    </row>
    <row r="236" spans="1:12" ht="30">
      <c r="A236" s="6"/>
      <c r="B236" s="29"/>
      <c r="C236" s="29"/>
      <c r="D236" s="29"/>
      <c r="E236" s="29"/>
      <c r="F236" s="30"/>
      <c r="G236" s="52" t="s">
        <v>204</v>
      </c>
      <c r="H236" s="75" t="s">
        <v>248</v>
      </c>
      <c r="I236" s="56"/>
      <c r="J236" s="20">
        <f>J237+J239</f>
        <v>693000</v>
      </c>
      <c r="K236" s="43">
        <f>K237+K239</f>
        <v>675000</v>
      </c>
      <c r="L236" s="203">
        <f t="shared" si="9"/>
        <v>97.402597402597408</v>
      </c>
    </row>
    <row r="237" spans="1:12" ht="30">
      <c r="A237" s="6"/>
      <c r="B237" s="29"/>
      <c r="C237" s="29"/>
      <c r="D237" s="29"/>
      <c r="E237" s="29"/>
      <c r="F237" s="30"/>
      <c r="G237" s="27" t="s">
        <v>206</v>
      </c>
      <c r="H237" s="31" t="s">
        <v>324</v>
      </c>
      <c r="I237" s="26"/>
      <c r="J237" s="20">
        <f>SUM(J238:J238)</f>
        <v>393000</v>
      </c>
      <c r="K237" s="20">
        <f>SUM(K238:K238)</f>
        <v>375000</v>
      </c>
      <c r="L237" s="204">
        <f t="shared" si="9"/>
        <v>95.419847328244273</v>
      </c>
    </row>
    <row r="238" spans="1:12" ht="45">
      <c r="A238" s="6"/>
      <c r="B238" s="29"/>
      <c r="C238" s="29"/>
      <c r="D238" s="29"/>
      <c r="E238" s="29"/>
      <c r="F238" s="30"/>
      <c r="G238" s="27" t="s">
        <v>4</v>
      </c>
      <c r="H238" s="31" t="s">
        <v>0</v>
      </c>
      <c r="I238" s="26">
        <v>600</v>
      </c>
      <c r="J238" s="72">
        <v>393000</v>
      </c>
      <c r="K238" s="72">
        <v>375000</v>
      </c>
      <c r="L238" s="204">
        <f t="shared" si="9"/>
        <v>95.419847328244273</v>
      </c>
    </row>
    <row r="239" spans="1:12" ht="75">
      <c r="A239" s="6"/>
      <c r="B239" s="29"/>
      <c r="C239" s="29"/>
      <c r="D239" s="29"/>
      <c r="E239" s="29"/>
      <c r="F239" s="30"/>
      <c r="G239" s="39" t="s">
        <v>397</v>
      </c>
      <c r="H239" s="28" t="s">
        <v>398</v>
      </c>
      <c r="I239" s="26"/>
      <c r="J239" s="20">
        <f>SUM(J240:J240)</f>
        <v>300000</v>
      </c>
      <c r="K239" s="20">
        <f>SUM(K240:K240)</f>
        <v>300000</v>
      </c>
      <c r="L239" s="204">
        <f t="shared" si="9"/>
        <v>100</v>
      </c>
    </row>
    <row r="240" spans="1:12" ht="45">
      <c r="A240" s="6"/>
      <c r="B240" s="29"/>
      <c r="C240" s="29"/>
      <c r="D240" s="29"/>
      <c r="E240" s="29"/>
      <c r="F240" s="30"/>
      <c r="G240" s="27" t="s">
        <v>4</v>
      </c>
      <c r="H240" s="31" t="s">
        <v>0</v>
      </c>
      <c r="I240" s="26">
        <v>600</v>
      </c>
      <c r="J240" s="72">
        <v>300000</v>
      </c>
      <c r="K240" s="72">
        <v>300000</v>
      </c>
      <c r="L240" s="204">
        <f t="shared" si="9"/>
        <v>100</v>
      </c>
    </row>
    <row r="241" spans="1:12" ht="18.75" customHeight="1">
      <c r="A241" s="6"/>
      <c r="B241" s="186"/>
      <c r="C241" s="186"/>
      <c r="D241" s="186"/>
      <c r="E241" s="186"/>
      <c r="F241" s="187"/>
      <c r="G241" s="52" t="s">
        <v>465</v>
      </c>
      <c r="H241" s="75" t="s">
        <v>466</v>
      </c>
      <c r="I241" s="56"/>
      <c r="J241" s="81">
        <f>J242</f>
        <v>104166.67</v>
      </c>
      <c r="K241" s="81">
        <f>K242</f>
        <v>104166.67</v>
      </c>
      <c r="L241" s="203">
        <f t="shared" si="9"/>
        <v>100</v>
      </c>
    </row>
    <row r="242" spans="1:12" ht="60">
      <c r="A242" s="6"/>
      <c r="B242" s="186"/>
      <c r="C242" s="186"/>
      <c r="D242" s="186"/>
      <c r="E242" s="186"/>
      <c r="F242" s="187"/>
      <c r="G242" s="27" t="s">
        <v>467</v>
      </c>
      <c r="H242" s="31" t="s">
        <v>468</v>
      </c>
      <c r="I242" s="26"/>
      <c r="J242" s="72">
        <f>J243</f>
        <v>104166.67</v>
      </c>
      <c r="K242" s="72">
        <f>K243</f>
        <v>104166.67</v>
      </c>
      <c r="L242" s="204">
        <f t="shared" si="9"/>
        <v>100</v>
      </c>
    </row>
    <row r="243" spans="1:12" ht="45">
      <c r="A243" s="6"/>
      <c r="B243" s="186"/>
      <c r="C243" s="186"/>
      <c r="D243" s="186"/>
      <c r="E243" s="186"/>
      <c r="F243" s="187"/>
      <c r="G243" s="27" t="s">
        <v>4</v>
      </c>
      <c r="H243" s="46" t="s">
        <v>0</v>
      </c>
      <c r="I243" s="26">
        <v>600</v>
      </c>
      <c r="J243" s="72">
        <v>104166.67</v>
      </c>
      <c r="K243" s="72">
        <v>104166.67</v>
      </c>
      <c r="L243" s="204">
        <f t="shared" si="9"/>
        <v>100</v>
      </c>
    </row>
    <row r="244" spans="1:12" ht="43.5">
      <c r="A244" s="6"/>
      <c r="B244" s="29"/>
      <c r="C244" s="29"/>
      <c r="D244" s="29"/>
      <c r="E244" s="29"/>
      <c r="F244" s="30"/>
      <c r="G244" s="162" t="s">
        <v>148</v>
      </c>
      <c r="H244" s="8" t="s">
        <v>150</v>
      </c>
      <c r="I244" s="9" t="s">
        <v>0</v>
      </c>
      <c r="J244" s="10">
        <f t="shared" ref="J244:K244" si="11">SUM(J245)</f>
        <v>560000</v>
      </c>
      <c r="K244" s="10">
        <f t="shared" si="11"/>
        <v>11400</v>
      </c>
      <c r="L244" s="202">
        <f t="shared" si="9"/>
        <v>2.0357142857142856</v>
      </c>
    </row>
    <row r="245" spans="1:12" ht="46.5" customHeight="1">
      <c r="A245" s="6"/>
      <c r="B245" s="29"/>
      <c r="C245" s="29"/>
      <c r="D245" s="29"/>
      <c r="E245" s="29"/>
      <c r="F245" s="30"/>
      <c r="G245" s="101" t="s">
        <v>178</v>
      </c>
      <c r="H245" s="163" t="s">
        <v>149</v>
      </c>
      <c r="I245" s="164" t="s">
        <v>0</v>
      </c>
      <c r="J245" s="43">
        <f>SUM(J246,J249)</f>
        <v>560000</v>
      </c>
      <c r="K245" s="43">
        <f>SUM(K246,K249)</f>
        <v>11400</v>
      </c>
      <c r="L245" s="203">
        <f t="shared" si="9"/>
        <v>2.0357142857142856</v>
      </c>
    </row>
    <row r="246" spans="1:12" ht="93" customHeight="1">
      <c r="A246" s="6"/>
      <c r="B246" s="29"/>
      <c r="C246" s="29"/>
      <c r="D246" s="29"/>
      <c r="E246" s="29"/>
      <c r="F246" s="30"/>
      <c r="G246" s="101" t="s">
        <v>415</v>
      </c>
      <c r="H246" s="163" t="s">
        <v>416</v>
      </c>
      <c r="I246" s="164"/>
      <c r="J246" s="43">
        <f>SUM(J247)</f>
        <v>510000</v>
      </c>
      <c r="K246" s="43">
        <f>SUM(K247)</f>
        <v>11400</v>
      </c>
      <c r="L246" s="203">
        <f t="shared" si="9"/>
        <v>2.2352941176470589</v>
      </c>
    </row>
    <row r="247" spans="1:12" ht="30">
      <c r="A247" s="6"/>
      <c r="B247" s="29"/>
      <c r="C247" s="29"/>
      <c r="D247" s="29"/>
      <c r="E247" s="29"/>
      <c r="F247" s="30"/>
      <c r="G247" s="109" t="s">
        <v>177</v>
      </c>
      <c r="H247" s="165" t="s">
        <v>417</v>
      </c>
      <c r="I247" s="166"/>
      <c r="J247" s="20">
        <f>SUM(J248)</f>
        <v>510000</v>
      </c>
      <c r="K247" s="20">
        <f>SUM(K248)</f>
        <v>11400</v>
      </c>
      <c r="L247" s="204">
        <f t="shared" si="9"/>
        <v>2.2352941176470589</v>
      </c>
    </row>
    <row r="248" spans="1:12" ht="30">
      <c r="A248" s="6"/>
      <c r="B248" s="29"/>
      <c r="C248" s="29"/>
      <c r="D248" s="29"/>
      <c r="E248" s="29"/>
      <c r="F248" s="30"/>
      <c r="G248" s="109" t="s">
        <v>2</v>
      </c>
      <c r="H248" s="163"/>
      <c r="I248" s="166">
        <v>200</v>
      </c>
      <c r="J248" s="20">
        <v>510000</v>
      </c>
      <c r="K248" s="20">
        <v>11400</v>
      </c>
      <c r="L248" s="204">
        <f t="shared" si="9"/>
        <v>2.2352941176470589</v>
      </c>
    </row>
    <row r="249" spans="1:12" ht="30">
      <c r="A249" s="6"/>
      <c r="B249" s="160"/>
      <c r="C249" s="160"/>
      <c r="D249" s="160"/>
      <c r="E249" s="160"/>
      <c r="F249" s="161"/>
      <c r="G249" s="101" t="s">
        <v>240</v>
      </c>
      <c r="H249" s="102" t="s">
        <v>238</v>
      </c>
      <c r="I249" s="103"/>
      <c r="J249" s="104">
        <v>50000</v>
      </c>
      <c r="K249" s="20">
        <f>SUM(K250)</f>
        <v>0</v>
      </c>
      <c r="L249" s="203">
        <f t="shared" si="9"/>
        <v>0</v>
      </c>
    </row>
    <row r="250" spans="1:12" ht="30">
      <c r="A250" s="6"/>
      <c r="B250" s="160"/>
      <c r="C250" s="160"/>
      <c r="D250" s="160"/>
      <c r="E250" s="160"/>
      <c r="F250" s="161"/>
      <c r="G250" s="105" t="s">
        <v>177</v>
      </c>
      <c r="H250" s="106" t="s">
        <v>239</v>
      </c>
      <c r="I250" s="107" t="s">
        <v>0</v>
      </c>
      <c r="J250" s="108">
        <v>50000</v>
      </c>
      <c r="K250" s="20">
        <f>SUM(K251)</f>
        <v>0</v>
      </c>
      <c r="L250" s="204">
        <f t="shared" si="9"/>
        <v>0</v>
      </c>
    </row>
    <row r="251" spans="1:12" ht="30">
      <c r="A251" s="6"/>
      <c r="B251" s="160"/>
      <c r="C251" s="160"/>
      <c r="D251" s="160"/>
      <c r="E251" s="160"/>
      <c r="F251" s="161"/>
      <c r="G251" s="109" t="s">
        <v>2</v>
      </c>
      <c r="H251" s="106" t="s">
        <v>0</v>
      </c>
      <c r="I251" s="107">
        <v>200</v>
      </c>
      <c r="J251" s="108">
        <v>50000</v>
      </c>
      <c r="K251" s="108">
        <v>0</v>
      </c>
      <c r="L251" s="204">
        <f t="shared" si="9"/>
        <v>0</v>
      </c>
    </row>
    <row r="252" spans="1:12" ht="57.75">
      <c r="A252" s="6"/>
      <c r="B252" s="29"/>
      <c r="C252" s="29"/>
      <c r="D252" s="29"/>
      <c r="E252" s="29"/>
      <c r="F252" s="30"/>
      <c r="G252" s="76" t="s">
        <v>64</v>
      </c>
      <c r="H252" s="110" t="s">
        <v>117</v>
      </c>
      <c r="I252" s="9" t="s">
        <v>0</v>
      </c>
      <c r="J252" s="93">
        <f t="shared" ref="J252" si="12">SUM(J253)</f>
        <v>1360000</v>
      </c>
      <c r="K252" s="93">
        <f t="shared" ref="K252" si="13">SUM(K253)</f>
        <v>1041920</v>
      </c>
      <c r="L252" s="202">
        <f t="shared" si="9"/>
        <v>76.611764705882351</v>
      </c>
    </row>
    <row r="253" spans="1:12" ht="50.25" customHeight="1">
      <c r="A253" s="6"/>
      <c r="B253" s="29"/>
      <c r="C253" s="29"/>
      <c r="D253" s="29"/>
      <c r="E253" s="29"/>
      <c r="F253" s="30"/>
      <c r="G253" s="11" t="s">
        <v>159</v>
      </c>
      <c r="H253" s="17" t="s">
        <v>118</v>
      </c>
      <c r="I253" s="56" t="s">
        <v>0</v>
      </c>
      <c r="J253" s="157">
        <f>SUM(J254)</f>
        <v>1360000</v>
      </c>
      <c r="K253" s="157">
        <f>SUM(K254)</f>
        <v>1041920</v>
      </c>
      <c r="L253" s="203">
        <f t="shared" si="9"/>
        <v>76.611764705882351</v>
      </c>
    </row>
    <row r="254" spans="1:12" ht="30.75" customHeight="1">
      <c r="A254" s="6"/>
      <c r="B254" s="15"/>
      <c r="C254" s="15"/>
      <c r="D254" s="15"/>
      <c r="E254" s="15"/>
      <c r="F254" s="16"/>
      <c r="G254" s="11" t="s">
        <v>401</v>
      </c>
      <c r="H254" s="112" t="s">
        <v>221</v>
      </c>
      <c r="I254" s="56"/>
      <c r="J254" s="159">
        <f>SUM(J255)</f>
        <v>1360000</v>
      </c>
      <c r="K254" s="214">
        <f>SUM(K255)</f>
        <v>1041920</v>
      </c>
      <c r="L254" s="203">
        <f t="shared" si="9"/>
        <v>76.611764705882351</v>
      </c>
    </row>
    <row r="255" spans="1:12" ht="30">
      <c r="A255" s="6"/>
      <c r="B255" s="15"/>
      <c r="C255" s="15"/>
      <c r="D255" s="15"/>
      <c r="E255" s="15"/>
      <c r="F255" s="16"/>
      <c r="G255" s="24" t="s">
        <v>119</v>
      </c>
      <c r="H255" s="35" t="s">
        <v>222</v>
      </c>
      <c r="I255" s="22"/>
      <c r="J255" s="158">
        <f>SUM(J256:J258)</f>
        <v>1360000</v>
      </c>
      <c r="K255" s="158">
        <f>SUM(K256:K258)</f>
        <v>1041920</v>
      </c>
      <c r="L255" s="204">
        <f t="shared" si="9"/>
        <v>76.611764705882351</v>
      </c>
    </row>
    <row r="256" spans="1:12" ht="90">
      <c r="A256" s="6"/>
      <c r="B256" s="15"/>
      <c r="C256" s="15"/>
      <c r="D256" s="15"/>
      <c r="E256" s="15"/>
      <c r="F256" s="16"/>
      <c r="G256" s="27" t="s">
        <v>3</v>
      </c>
      <c r="H256" s="90"/>
      <c r="I256" s="26">
        <v>100</v>
      </c>
      <c r="J256" s="159">
        <v>149600</v>
      </c>
      <c r="K256" s="159">
        <v>149600</v>
      </c>
      <c r="L256" s="204">
        <f t="shared" si="9"/>
        <v>100</v>
      </c>
    </row>
    <row r="257" spans="1:12" ht="30">
      <c r="A257" s="6"/>
      <c r="B257" s="15"/>
      <c r="C257" s="15"/>
      <c r="D257" s="15"/>
      <c r="E257" s="15"/>
      <c r="F257" s="16"/>
      <c r="G257" s="21" t="s">
        <v>2</v>
      </c>
      <c r="H257" s="35"/>
      <c r="I257" s="26">
        <v>200</v>
      </c>
      <c r="J257" s="158">
        <v>1163500</v>
      </c>
      <c r="K257" s="158">
        <v>845420</v>
      </c>
      <c r="L257" s="204">
        <f t="shared" si="9"/>
        <v>72.661796304254409</v>
      </c>
    </row>
    <row r="258" spans="1:12" ht="30">
      <c r="A258" s="6"/>
      <c r="B258" s="15"/>
      <c r="C258" s="15"/>
      <c r="D258" s="15"/>
      <c r="E258" s="15"/>
      <c r="F258" s="16"/>
      <c r="G258" s="27" t="s">
        <v>5</v>
      </c>
      <c r="H258" s="41"/>
      <c r="I258" s="26">
        <v>300</v>
      </c>
      <c r="J258" s="159">
        <v>46900</v>
      </c>
      <c r="K258" s="159">
        <v>46900</v>
      </c>
      <c r="L258" s="204">
        <f t="shared" si="9"/>
        <v>100</v>
      </c>
    </row>
    <row r="259" spans="1:12" ht="72">
      <c r="A259" s="6"/>
      <c r="B259" s="15"/>
      <c r="C259" s="15"/>
      <c r="D259" s="15"/>
      <c r="E259" s="15"/>
      <c r="F259" s="16"/>
      <c r="G259" s="91" t="s">
        <v>65</v>
      </c>
      <c r="H259" s="97" t="s">
        <v>405</v>
      </c>
      <c r="I259" s="9"/>
      <c r="J259" s="10">
        <f>SUM(J260+J271+J276+J280+J284)</f>
        <v>18888190</v>
      </c>
      <c r="K259" s="10">
        <f>SUM(K260+K271+K276+K280+K284)</f>
        <v>10032821.780000001</v>
      </c>
      <c r="L259" s="202">
        <f t="shared" si="9"/>
        <v>53.116904160748071</v>
      </c>
    </row>
    <row r="260" spans="1:12" ht="60">
      <c r="A260" s="6"/>
      <c r="B260" s="15"/>
      <c r="C260" s="15"/>
      <c r="D260" s="15"/>
      <c r="E260" s="15"/>
      <c r="F260" s="16"/>
      <c r="G260" s="113" t="s">
        <v>418</v>
      </c>
      <c r="H260" s="114" t="s">
        <v>120</v>
      </c>
      <c r="I260" s="115"/>
      <c r="J260" s="20">
        <f>SUM(J266+J261)</f>
        <v>14947190</v>
      </c>
      <c r="K260" s="20">
        <f>SUM(K266+K261)</f>
        <v>7331853.4300000006</v>
      </c>
      <c r="L260" s="203">
        <f t="shared" si="9"/>
        <v>49.051717613812372</v>
      </c>
    </row>
    <row r="261" spans="1:12" ht="30.75" customHeight="1">
      <c r="A261" s="6"/>
      <c r="B261" s="177"/>
      <c r="C261" s="177"/>
      <c r="D261" s="177"/>
      <c r="E261" s="177"/>
      <c r="F261" s="178"/>
      <c r="G261" s="113" t="s">
        <v>451</v>
      </c>
      <c r="H261" s="114" t="s">
        <v>452</v>
      </c>
      <c r="I261" s="115"/>
      <c r="J261" s="104">
        <f>SUM(J262+J264)</f>
        <v>7677190</v>
      </c>
      <c r="K261" s="104">
        <f>SUM(K262+K264)</f>
        <v>370510.7</v>
      </c>
      <c r="L261" s="203">
        <f t="shared" si="9"/>
        <v>4.8261238812638485</v>
      </c>
    </row>
    <row r="262" spans="1:12" ht="45">
      <c r="A262" s="6"/>
      <c r="B262" s="177"/>
      <c r="C262" s="177"/>
      <c r="D262" s="177"/>
      <c r="E262" s="177"/>
      <c r="F262" s="178"/>
      <c r="G262" s="116" t="s">
        <v>453</v>
      </c>
      <c r="H262" s="179" t="s">
        <v>454</v>
      </c>
      <c r="I262" s="117"/>
      <c r="J262" s="108">
        <f>SUM(J263)</f>
        <v>500000</v>
      </c>
      <c r="K262" s="108">
        <f>SUM(K263)</f>
        <v>370510.7</v>
      </c>
      <c r="L262" s="204">
        <f t="shared" si="9"/>
        <v>74.102140000000006</v>
      </c>
    </row>
    <row r="263" spans="1:12" ht="45">
      <c r="A263" s="6"/>
      <c r="B263" s="177"/>
      <c r="C263" s="177"/>
      <c r="D263" s="177"/>
      <c r="E263" s="177"/>
      <c r="F263" s="178"/>
      <c r="G263" s="126" t="s">
        <v>76</v>
      </c>
      <c r="H263" s="32"/>
      <c r="I263" s="26">
        <v>400</v>
      </c>
      <c r="J263" s="20">
        <v>500000</v>
      </c>
      <c r="K263" s="20">
        <v>370510.7</v>
      </c>
      <c r="L263" s="205">
        <f t="shared" si="9"/>
        <v>74.102140000000006</v>
      </c>
    </row>
    <row r="264" spans="1:12" ht="30">
      <c r="A264" s="6"/>
      <c r="B264" s="188"/>
      <c r="C264" s="188"/>
      <c r="D264" s="188"/>
      <c r="E264" s="188"/>
      <c r="F264" s="189"/>
      <c r="G264" s="118" t="s">
        <v>469</v>
      </c>
      <c r="H264" s="119" t="s">
        <v>473</v>
      </c>
      <c r="I264" s="117"/>
      <c r="J264" s="108">
        <f>SUM(J265)</f>
        <v>7177190</v>
      </c>
      <c r="K264" s="108">
        <f>SUM(K265)</f>
        <v>0</v>
      </c>
      <c r="L264" s="204">
        <f t="shared" si="9"/>
        <v>0</v>
      </c>
    </row>
    <row r="265" spans="1:12" ht="45">
      <c r="A265" s="6"/>
      <c r="B265" s="188"/>
      <c r="C265" s="188"/>
      <c r="D265" s="188"/>
      <c r="E265" s="188"/>
      <c r="F265" s="189"/>
      <c r="G265" s="126" t="s">
        <v>76</v>
      </c>
      <c r="H265" s="32"/>
      <c r="I265" s="26">
        <v>400</v>
      </c>
      <c r="J265" s="20">
        <v>7177190</v>
      </c>
      <c r="K265" s="20">
        <v>0</v>
      </c>
      <c r="L265" s="204">
        <f t="shared" si="9"/>
        <v>0</v>
      </c>
    </row>
    <row r="266" spans="1:12" ht="30">
      <c r="A266" s="6"/>
      <c r="B266" s="29"/>
      <c r="C266" s="29"/>
      <c r="D266" s="29"/>
      <c r="E266" s="29"/>
      <c r="F266" s="30"/>
      <c r="G266" s="52" t="s">
        <v>410</v>
      </c>
      <c r="H266" s="12" t="s">
        <v>411</v>
      </c>
      <c r="I266" s="56"/>
      <c r="J266" s="20">
        <f>SUM(J269+J267)</f>
        <v>7270000</v>
      </c>
      <c r="K266" s="43">
        <f>SUM(K269+K267)</f>
        <v>6961342.7300000004</v>
      </c>
      <c r="L266" s="203">
        <f t="shared" si="9"/>
        <v>95.754370426409906</v>
      </c>
    </row>
    <row r="267" spans="1:12" ht="45">
      <c r="A267" s="6"/>
      <c r="B267" s="160"/>
      <c r="C267" s="160"/>
      <c r="D267" s="160"/>
      <c r="E267" s="160"/>
      <c r="F267" s="161"/>
      <c r="G267" s="27" t="s">
        <v>413</v>
      </c>
      <c r="H267" s="32" t="s">
        <v>414</v>
      </c>
      <c r="I267" s="26"/>
      <c r="J267" s="108">
        <f>SUM(J268)</f>
        <v>2270000</v>
      </c>
      <c r="K267" s="108">
        <f>SUM(K268)</f>
        <v>1961342.73</v>
      </c>
      <c r="L267" s="205">
        <f t="shared" si="9"/>
        <v>86.402763436123351</v>
      </c>
    </row>
    <row r="268" spans="1:12" ht="45">
      <c r="A268" s="6"/>
      <c r="B268" s="160"/>
      <c r="C268" s="160"/>
      <c r="D268" s="160"/>
      <c r="E268" s="160"/>
      <c r="F268" s="161"/>
      <c r="G268" s="126" t="s">
        <v>76</v>
      </c>
      <c r="H268" s="32"/>
      <c r="I268" s="26">
        <v>400</v>
      </c>
      <c r="J268" s="20">
        <v>2270000</v>
      </c>
      <c r="K268" s="20">
        <v>1961342.73</v>
      </c>
      <c r="L268" s="204">
        <f t="shared" si="9"/>
        <v>86.402763436123351</v>
      </c>
    </row>
    <row r="269" spans="1:12" ht="45">
      <c r="A269" s="6"/>
      <c r="B269" s="29"/>
      <c r="C269" s="29"/>
      <c r="D269" s="29"/>
      <c r="E269" s="29"/>
      <c r="F269" s="30"/>
      <c r="G269" s="27" t="s">
        <v>444</v>
      </c>
      <c r="H269" s="119" t="s">
        <v>412</v>
      </c>
      <c r="I269" s="117"/>
      <c r="J269" s="108">
        <f>SUM(J270)</f>
        <v>5000000</v>
      </c>
      <c r="K269" s="108">
        <f>SUM(K270)</f>
        <v>5000000</v>
      </c>
      <c r="L269" s="204">
        <f t="shared" si="9"/>
        <v>100</v>
      </c>
    </row>
    <row r="270" spans="1:12" ht="45">
      <c r="A270" s="6"/>
      <c r="B270" s="29"/>
      <c r="C270" s="29"/>
      <c r="D270" s="29"/>
      <c r="E270" s="29"/>
      <c r="F270" s="30"/>
      <c r="G270" s="126" t="s">
        <v>76</v>
      </c>
      <c r="H270" s="119"/>
      <c r="I270" s="117">
        <v>400</v>
      </c>
      <c r="J270" s="108">
        <v>5000000</v>
      </c>
      <c r="K270" s="108">
        <v>5000000</v>
      </c>
      <c r="L270" s="211">
        <f t="shared" si="9"/>
        <v>100</v>
      </c>
    </row>
    <row r="271" spans="1:12" ht="63.75" customHeight="1">
      <c r="A271" s="6"/>
      <c r="B271" s="29"/>
      <c r="C271" s="29"/>
      <c r="D271" s="29"/>
      <c r="E271" s="29"/>
      <c r="F271" s="30"/>
      <c r="G271" s="113" t="s">
        <v>160</v>
      </c>
      <c r="H271" s="120" t="s">
        <v>121</v>
      </c>
      <c r="I271" s="121"/>
      <c r="J271" s="122">
        <f>SUM(J272)</f>
        <v>580000</v>
      </c>
      <c r="K271" s="122">
        <f>SUM(K272)</f>
        <v>339968.35</v>
      </c>
      <c r="L271" s="203">
        <f t="shared" si="9"/>
        <v>58.615232758620685</v>
      </c>
    </row>
    <row r="272" spans="1:12" ht="30">
      <c r="A272" s="6"/>
      <c r="B272" s="29"/>
      <c r="C272" s="29"/>
      <c r="D272" s="29"/>
      <c r="E272" s="29"/>
      <c r="F272" s="30"/>
      <c r="G272" s="123" t="s">
        <v>227</v>
      </c>
      <c r="H272" s="124" t="s">
        <v>226</v>
      </c>
      <c r="I272" s="121"/>
      <c r="J272" s="108">
        <f>SUM(J273)</f>
        <v>580000</v>
      </c>
      <c r="K272" s="104">
        <f>SUM(K273)</f>
        <v>339968.35</v>
      </c>
      <c r="L272" s="203">
        <f t="shared" si="9"/>
        <v>58.615232758620685</v>
      </c>
    </row>
    <row r="273" spans="1:12" ht="45">
      <c r="A273" s="6"/>
      <c r="B273" s="29"/>
      <c r="C273" s="29"/>
      <c r="D273" s="29"/>
      <c r="E273" s="29"/>
      <c r="F273" s="30"/>
      <c r="G273" s="116" t="s">
        <v>229</v>
      </c>
      <c r="H273" s="125" t="s">
        <v>228</v>
      </c>
      <c r="I273" s="115"/>
      <c r="J273" s="108">
        <f>SUM(J274+J275)</f>
        <v>580000</v>
      </c>
      <c r="K273" s="108">
        <f>SUM(K274+K275)</f>
        <v>339968.35</v>
      </c>
      <c r="L273" s="204">
        <f t="shared" si="9"/>
        <v>58.615232758620685</v>
      </c>
    </row>
    <row r="274" spans="1:12" ht="30">
      <c r="A274" s="6"/>
      <c r="B274" s="29"/>
      <c r="C274" s="29"/>
      <c r="D274" s="29"/>
      <c r="E274" s="29"/>
      <c r="F274" s="30"/>
      <c r="G274" s="118" t="s">
        <v>2</v>
      </c>
      <c r="H274" s="119" t="s">
        <v>0</v>
      </c>
      <c r="I274" s="117">
        <v>200</v>
      </c>
      <c r="J274" s="108">
        <v>153000</v>
      </c>
      <c r="K274" s="108">
        <v>0</v>
      </c>
      <c r="L274" s="204">
        <f t="shared" si="9"/>
        <v>0</v>
      </c>
    </row>
    <row r="275" spans="1:12" ht="45">
      <c r="A275" s="6"/>
      <c r="B275" s="29"/>
      <c r="C275" s="29"/>
      <c r="D275" s="29"/>
      <c r="E275" s="29"/>
      <c r="F275" s="30"/>
      <c r="G275" s="126" t="s">
        <v>76</v>
      </c>
      <c r="H275" s="119"/>
      <c r="I275" s="117">
        <v>400</v>
      </c>
      <c r="J275" s="108">
        <v>427000</v>
      </c>
      <c r="K275" s="108">
        <v>339968.35</v>
      </c>
      <c r="L275" s="203">
        <f t="shared" si="9"/>
        <v>79.61788056206089</v>
      </c>
    </row>
    <row r="276" spans="1:12" ht="60">
      <c r="A276" s="6"/>
      <c r="B276" s="29"/>
      <c r="C276" s="29"/>
      <c r="D276" s="29"/>
      <c r="E276" s="29"/>
      <c r="F276" s="30"/>
      <c r="G276" s="52" t="s">
        <v>377</v>
      </c>
      <c r="H276" s="74" t="s">
        <v>330</v>
      </c>
      <c r="I276" s="56"/>
      <c r="J276" s="20">
        <f>SUM(J278)</f>
        <v>2139000</v>
      </c>
      <c r="K276" s="43">
        <f>SUM(K278)</f>
        <v>2139000</v>
      </c>
      <c r="L276" s="203">
        <f t="shared" si="9"/>
        <v>100</v>
      </c>
    </row>
    <row r="277" spans="1:12" ht="92.25" customHeight="1">
      <c r="A277" s="6"/>
      <c r="B277" s="29"/>
      <c r="C277" s="29"/>
      <c r="D277" s="29"/>
      <c r="E277" s="29"/>
      <c r="F277" s="30"/>
      <c r="G277" s="52" t="s">
        <v>360</v>
      </c>
      <c r="H277" s="74" t="s">
        <v>331</v>
      </c>
      <c r="I277" s="56"/>
      <c r="J277" s="20">
        <f t="shared" ref="J277" si="14">SUM(J278)</f>
        <v>2139000</v>
      </c>
      <c r="K277" s="43">
        <f t="shared" ref="K277" si="15">SUM(K278)</f>
        <v>2139000</v>
      </c>
      <c r="L277" s="203">
        <f t="shared" si="9"/>
        <v>100</v>
      </c>
    </row>
    <row r="278" spans="1:12" ht="48.75" customHeight="1">
      <c r="A278" s="6"/>
      <c r="B278" s="29"/>
      <c r="C278" s="29"/>
      <c r="D278" s="29"/>
      <c r="E278" s="29"/>
      <c r="F278" s="30"/>
      <c r="G278" s="27" t="s">
        <v>172</v>
      </c>
      <c r="H278" s="41" t="s">
        <v>403</v>
      </c>
      <c r="I278" s="83"/>
      <c r="J278" s="23">
        <f>SUM(J279:J279)</f>
        <v>2139000</v>
      </c>
      <c r="K278" s="23">
        <f>SUM(K279:K279)</f>
        <v>2139000</v>
      </c>
      <c r="L278" s="204">
        <f t="shared" si="9"/>
        <v>100</v>
      </c>
    </row>
    <row r="279" spans="1:12" ht="15">
      <c r="A279" s="6"/>
      <c r="B279" s="29"/>
      <c r="C279" s="29"/>
      <c r="D279" s="29"/>
      <c r="E279" s="29"/>
      <c r="F279" s="30"/>
      <c r="G279" s="118" t="s">
        <v>1</v>
      </c>
      <c r="H279" s="127"/>
      <c r="I279" s="117">
        <v>800</v>
      </c>
      <c r="J279" s="108">
        <v>2139000</v>
      </c>
      <c r="K279" s="108">
        <v>2139000</v>
      </c>
      <c r="L279" s="204">
        <f t="shared" ref="L279:L362" si="16">K279/J279%</f>
        <v>100</v>
      </c>
    </row>
    <row r="280" spans="1:12" ht="75">
      <c r="A280" s="6"/>
      <c r="B280" s="182"/>
      <c r="C280" s="182"/>
      <c r="D280" s="182"/>
      <c r="E280" s="182"/>
      <c r="F280" s="183"/>
      <c r="G280" s="212" t="s">
        <v>459</v>
      </c>
      <c r="H280" s="213" t="s">
        <v>460</v>
      </c>
      <c r="I280" s="115"/>
      <c r="J280" s="23">
        <f>SUM(J281:J281)</f>
        <v>222000</v>
      </c>
      <c r="K280" s="14">
        <f t="shared" ref="K280:K282" si="17">SUM(K281:K281)</f>
        <v>222000</v>
      </c>
      <c r="L280" s="203">
        <f t="shared" si="16"/>
        <v>100</v>
      </c>
    </row>
    <row r="281" spans="1:12" ht="45">
      <c r="A281" s="6"/>
      <c r="B281" s="182"/>
      <c r="C281" s="182"/>
      <c r="D281" s="182"/>
      <c r="E281" s="182"/>
      <c r="F281" s="183"/>
      <c r="G281" s="212" t="s">
        <v>461</v>
      </c>
      <c r="H281" s="213" t="s">
        <v>462</v>
      </c>
      <c r="I281" s="115"/>
      <c r="J281" s="23">
        <f>SUM(J282:J282)</f>
        <v>222000</v>
      </c>
      <c r="K281" s="14">
        <f t="shared" si="17"/>
        <v>222000</v>
      </c>
      <c r="L281" s="203">
        <f t="shared" si="16"/>
        <v>100</v>
      </c>
    </row>
    <row r="282" spans="1:12" ht="90">
      <c r="A282" s="6"/>
      <c r="B282" s="182"/>
      <c r="C282" s="182"/>
      <c r="D282" s="182"/>
      <c r="E282" s="182"/>
      <c r="F282" s="183"/>
      <c r="G282" s="118" t="s">
        <v>463</v>
      </c>
      <c r="H282" s="127" t="s">
        <v>464</v>
      </c>
      <c r="I282" s="117"/>
      <c r="J282" s="23">
        <f>SUM(J283:J283)</f>
        <v>222000</v>
      </c>
      <c r="K282" s="23">
        <f t="shared" si="17"/>
        <v>222000</v>
      </c>
      <c r="L282" s="204">
        <f t="shared" si="16"/>
        <v>100</v>
      </c>
    </row>
    <row r="283" spans="1:12" ht="30">
      <c r="A283" s="6"/>
      <c r="B283" s="182"/>
      <c r="C283" s="182"/>
      <c r="D283" s="182"/>
      <c r="E283" s="182"/>
      <c r="F283" s="183"/>
      <c r="G283" s="27" t="s">
        <v>5</v>
      </c>
      <c r="H283" s="41"/>
      <c r="I283" s="26">
        <v>300</v>
      </c>
      <c r="J283" s="108">
        <v>222000</v>
      </c>
      <c r="K283" s="108">
        <v>222000</v>
      </c>
      <c r="L283" s="204">
        <f t="shared" si="16"/>
        <v>100</v>
      </c>
    </row>
    <row r="284" spans="1:12" ht="45">
      <c r="A284" s="6"/>
      <c r="B284" s="238"/>
      <c r="C284" s="238"/>
      <c r="D284" s="238"/>
      <c r="E284" s="238"/>
      <c r="F284" s="239"/>
      <c r="G284" s="52" t="s">
        <v>518</v>
      </c>
      <c r="H284" s="74" t="s">
        <v>519</v>
      </c>
      <c r="I284" s="56"/>
      <c r="J284" s="14">
        <f>SUM(J285:J285)</f>
        <v>1000000</v>
      </c>
      <c r="K284" s="14">
        <f>SUM(K285:K285)</f>
        <v>0</v>
      </c>
      <c r="L284" s="204">
        <f t="shared" si="16"/>
        <v>0</v>
      </c>
    </row>
    <row r="285" spans="1:12" ht="60">
      <c r="A285" s="6"/>
      <c r="B285" s="238"/>
      <c r="C285" s="238"/>
      <c r="D285" s="238"/>
      <c r="E285" s="238"/>
      <c r="F285" s="239"/>
      <c r="G285" s="52" t="s">
        <v>520</v>
      </c>
      <c r="H285" s="74" t="s">
        <v>521</v>
      </c>
      <c r="I285" s="56"/>
      <c r="J285" s="14">
        <f>SUM(J286:J286)</f>
        <v>1000000</v>
      </c>
      <c r="K285" s="14">
        <f>SUM(K286:K286)</f>
        <v>0</v>
      </c>
      <c r="L285" s="203">
        <f t="shared" si="16"/>
        <v>0</v>
      </c>
    </row>
    <row r="286" spans="1:12" ht="30">
      <c r="A286" s="6"/>
      <c r="B286" s="238"/>
      <c r="C286" s="238"/>
      <c r="D286" s="238"/>
      <c r="E286" s="238"/>
      <c r="F286" s="239"/>
      <c r="G286" s="27" t="s">
        <v>522</v>
      </c>
      <c r="H286" s="41" t="s">
        <v>523</v>
      </c>
      <c r="I286" s="26"/>
      <c r="J286" s="108">
        <f>SUM(J287+J288)</f>
        <v>1000000</v>
      </c>
      <c r="K286" s="108">
        <f>SUM(K287+K288)</f>
        <v>0</v>
      </c>
      <c r="L286" s="203">
        <f t="shared" si="16"/>
        <v>0</v>
      </c>
    </row>
    <row r="287" spans="1:12" ht="90">
      <c r="A287" s="6"/>
      <c r="B287" s="238"/>
      <c r="C287" s="238"/>
      <c r="D287" s="238"/>
      <c r="E287" s="238"/>
      <c r="F287" s="239"/>
      <c r="G287" s="27" t="s">
        <v>3</v>
      </c>
      <c r="H287" s="90"/>
      <c r="I287" s="26">
        <v>100</v>
      </c>
      <c r="J287" s="108">
        <v>950000</v>
      </c>
      <c r="K287" s="108">
        <v>0</v>
      </c>
      <c r="L287" s="204">
        <f t="shared" si="16"/>
        <v>0</v>
      </c>
    </row>
    <row r="288" spans="1:12" ht="30">
      <c r="A288" s="6"/>
      <c r="B288" s="238"/>
      <c r="C288" s="238"/>
      <c r="D288" s="238"/>
      <c r="E288" s="238"/>
      <c r="F288" s="239"/>
      <c r="G288" s="118" t="s">
        <v>2</v>
      </c>
      <c r="H288" s="119" t="s">
        <v>0</v>
      </c>
      <c r="I288" s="117">
        <v>200</v>
      </c>
      <c r="J288" s="108">
        <v>50000</v>
      </c>
      <c r="K288" s="108">
        <v>0</v>
      </c>
      <c r="L288" s="204">
        <f t="shared" si="16"/>
        <v>0</v>
      </c>
    </row>
    <row r="289" spans="1:12" ht="57">
      <c r="A289" s="6"/>
      <c r="B289" s="29"/>
      <c r="C289" s="29"/>
      <c r="D289" s="29"/>
      <c r="E289" s="29"/>
      <c r="F289" s="30"/>
      <c r="G289" s="7" t="s">
        <v>66</v>
      </c>
      <c r="H289" s="128" t="s">
        <v>122</v>
      </c>
      <c r="I289" s="9" t="s">
        <v>0</v>
      </c>
      <c r="J289" s="242">
        <f>SUM(J290:J290)</f>
        <v>10000</v>
      </c>
      <c r="K289" s="10">
        <f>SUM(K290)</f>
        <v>10000</v>
      </c>
      <c r="L289" s="202">
        <f t="shared" si="16"/>
        <v>100</v>
      </c>
    </row>
    <row r="290" spans="1:12" ht="63" customHeight="1">
      <c r="A290" s="6"/>
      <c r="B290" s="29"/>
      <c r="C290" s="29"/>
      <c r="D290" s="29"/>
      <c r="E290" s="29"/>
      <c r="F290" s="30"/>
      <c r="G290" s="11" t="s">
        <v>161</v>
      </c>
      <c r="H290" s="75" t="s">
        <v>325</v>
      </c>
      <c r="I290" s="56"/>
      <c r="J290" s="14">
        <f>SUM(J291:J291)</f>
        <v>10000</v>
      </c>
      <c r="K290" s="43">
        <f t="shared" ref="K290:K292" si="18">SUM(K291)</f>
        <v>10000</v>
      </c>
      <c r="L290" s="204">
        <f t="shared" si="16"/>
        <v>100</v>
      </c>
    </row>
    <row r="291" spans="1:12" ht="45">
      <c r="A291" s="6"/>
      <c r="B291" s="29"/>
      <c r="C291" s="29"/>
      <c r="D291" s="29"/>
      <c r="E291" s="29"/>
      <c r="F291" s="30"/>
      <c r="G291" s="11" t="s">
        <v>374</v>
      </c>
      <c r="H291" s="129" t="s">
        <v>372</v>
      </c>
      <c r="I291" s="13"/>
      <c r="J291" s="108">
        <f>SUM(J292)</f>
        <v>10000</v>
      </c>
      <c r="K291" s="43">
        <f t="shared" si="18"/>
        <v>10000</v>
      </c>
      <c r="L291" s="204">
        <f t="shared" si="16"/>
        <v>100</v>
      </c>
    </row>
    <row r="292" spans="1:12" ht="30">
      <c r="A292" s="6"/>
      <c r="B292" s="29"/>
      <c r="C292" s="29"/>
      <c r="D292" s="29"/>
      <c r="E292" s="29"/>
      <c r="F292" s="30"/>
      <c r="G292" s="24" t="s">
        <v>67</v>
      </c>
      <c r="H292" s="82" t="s">
        <v>373</v>
      </c>
      <c r="I292" s="22"/>
      <c r="J292" s="108">
        <f>SUM(J293)</f>
        <v>10000</v>
      </c>
      <c r="K292" s="20">
        <f t="shared" si="18"/>
        <v>10000</v>
      </c>
      <c r="L292" s="204">
        <f t="shared" si="16"/>
        <v>100</v>
      </c>
    </row>
    <row r="293" spans="1:12" ht="30">
      <c r="A293" s="6"/>
      <c r="B293" s="257" t="s">
        <v>21</v>
      </c>
      <c r="C293" s="257"/>
      <c r="D293" s="257"/>
      <c r="E293" s="257"/>
      <c r="F293" s="258"/>
      <c r="G293" s="27" t="s">
        <v>2</v>
      </c>
      <c r="H293" s="46" t="s">
        <v>0</v>
      </c>
      <c r="I293" s="26">
        <v>200</v>
      </c>
      <c r="J293" s="108">
        <v>10000</v>
      </c>
      <c r="K293" s="20">
        <v>10000</v>
      </c>
      <c r="L293" s="204">
        <f t="shared" si="16"/>
        <v>100</v>
      </c>
    </row>
    <row r="294" spans="1:12" ht="60" customHeight="1">
      <c r="A294" s="6"/>
      <c r="B294" s="130"/>
      <c r="C294" s="130"/>
      <c r="D294" s="130"/>
      <c r="E294" s="130"/>
      <c r="F294" s="131"/>
      <c r="G294" s="7" t="s">
        <v>282</v>
      </c>
      <c r="H294" s="8" t="s">
        <v>283</v>
      </c>
      <c r="I294" s="9"/>
      <c r="J294" s="111">
        <f>SUM(J295+J304+J312)</f>
        <v>7329575</v>
      </c>
      <c r="K294" s="111">
        <f>SUM(K295+K304+K312)</f>
        <v>5587631.5999999996</v>
      </c>
      <c r="L294" s="202">
        <f t="shared" si="16"/>
        <v>76.234046312371447</v>
      </c>
    </row>
    <row r="295" spans="1:12" ht="75">
      <c r="A295" s="6"/>
      <c r="B295" s="130"/>
      <c r="C295" s="130"/>
      <c r="D295" s="130"/>
      <c r="E295" s="130"/>
      <c r="F295" s="131"/>
      <c r="G295" s="52" t="s">
        <v>153</v>
      </c>
      <c r="H295" s="55" t="s">
        <v>284</v>
      </c>
      <c r="I295" s="56" t="s">
        <v>0</v>
      </c>
      <c r="J295" s="81">
        <f>SUM(J296+J301)</f>
        <v>402466</v>
      </c>
      <c r="K295" s="81">
        <f>SUM(K296+K301)</f>
        <v>399447.6</v>
      </c>
      <c r="L295" s="203">
        <f t="shared" si="16"/>
        <v>99.250023604478386</v>
      </c>
    </row>
    <row r="296" spans="1:12" ht="31.5" customHeight="1">
      <c r="A296" s="6"/>
      <c r="B296" s="130"/>
      <c r="C296" s="130"/>
      <c r="D296" s="130"/>
      <c r="E296" s="130"/>
      <c r="F296" s="131"/>
      <c r="G296" s="52" t="s">
        <v>285</v>
      </c>
      <c r="H296" s="55" t="s">
        <v>286</v>
      </c>
      <c r="I296" s="56"/>
      <c r="J296" s="81">
        <f>SUM(J297+J299)</f>
        <v>129766</v>
      </c>
      <c r="K296" s="81">
        <f>SUM(K297+K299)</f>
        <v>126765.6</v>
      </c>
      <c r="L296" s="203">
        <f t="shared" si="16"/>
        <v>97.687838108595471</v>
      </c>
    </row>
    <row r="297" spans="1:12" ht="30">
      <c r="A297" s="6"/>
      <c r="B297" s="130"/>
      <c r="C297" s="130"/>
      <c r="D297" s="130"/>
      <c r="E297" s="130"/>
      <c r="F297" s="131"/>
      <c r="G297" s="24" t="s">
        <v>55</v>
      </c>
      <c r="H297" s="35" t="s">
        <v>287</v>
      </c>
      <c r="I297" s="56"/>
      <c r="J297" s="72">
        <f>SUM(J298:J298)</f>
        <v>100000</v>
      </c>
      <c r="K297" s="72">
        <f>SUM(K298:K298)</f>
        <v>96999.6</v>
      </c>
      <c r="L297" s="203">
        <f t="shared" si="16"/>
        <v>96.999600000000001</v>
      </c>
    </row>
    <row r="298" spans="1:12" ht="30">
      <c r="A298" s="6"/>
      <c r="B298" s="130"/>
      <c r="C298" s="130"/>
      <c r="D298" s="130"/>
      <c r="E298" s="130"/>
      <c r="F298" s="131"/>
      <c r="G298" s="27" t="s">
        <v>2</v>
      </c>
      <c r="H298" s="75"/>
      <c r="I298" s="26">
        <v>200</v>
      </c>
      <c r="J298" s="72">
        <v>100000</v>
      </c>
      <c r="K298" s="72">
        <v>96999.6</v>
      </c>
      <c r="L298" s="203">
        <f t="shared" si="16"/>
        <v>96.999600000000001</v>
      </c>
    </row>
    <row r="299" spans="1:12" ht="30">
      <c r="A299" s="6"/>
      <c r="B299" s="227"/>
      <c r="C299" s="227"/>
      <c r="D299" s="227"/>
      <c r="E299" s="227"/>
      <c r="F299" s="228"/>
      <c r="G299" s="27" t="s">
        <v>491</v>
      </c>
      <c r="H299" s="31" t="s">
        <v>492</v>
      </c>
      <c r="I299" s="26"/>
      <c r="J299" s="72">
        <f>SUM(J300:J300)</f>
        <v>29766</v>
      </c>
      <c r="K299" s="72">
        <f>SUM(K300:K300)</f>
        <v>29766</v>
      </c>
      <c r="L299" s="203">
        <f t="shared" ref="L299:L300" si="19">K299/J299%</f>
        <v>99.999999999999986</v>
      </c>
    </row>
    <row r="300" spans="1:12" ht="30">
      <c r="A300" s="6"/>
      <c r="B300" s="227"/>
      <c r="C300" s="227"/>
      <c r="D300" s="227"/>
      <c r="E300" s="227"/>
      <c r="F300" s="228"/>
      <c r="G300" s="27" t="s">
        <v>2</v>
      </c>
      <c r="H300" s="75"/>
      <c r="I300" s="26">
        <v>200</v>
      </c>
      <c r="J300" s="72">
        <v>29766</v>
      </c>
      <c r="K300" s="72">
        <v>29766</v>
      </c>
      <c r="L300" s="203">
        <f t="shared" si="19"/>
        <v>99.999999999999986</v>
      </c>
    </row>
    <row r="301" spans="1:12" ht="47.25" customHeight="1">
      <c r="A301" s="6"/>
      <c r="B301" s="188"/>
      <c r="C301" s="188"/>
      <c r="D301" s="188"/>
      <c r="E301" s="188"/>
      <c r="F301" s="189"/>
      <c r="G301" s="52" t="s">
        <v>470</v>
      </c>
      <c r="H301" s="75" t="s">
        <v>471</v>
      </c>
      <c r="I301" s="56"/>
      <c r="J301" s="81">
        <f>SUM(J302)</f>
        <v>272700</v>
      </c>
      <c r="K301" s="81">
        <f>SUM(K302)</f>
        <v>272682</v>
      </c>
      <c r="L301" s="203">
        <f t="shared" si="16"/>
        <v>99.993399339933987</v>
      </c>
    </row>
    <row r="302" spans="1:12" ht="30">
      <c r="A302" s="6"/>
      <c r="B302" s="188"/>
      <c r="C302" s="188"/>
      <c r="D302" s="188"/>
      <c r="E302" s="188"/>
      <c r="F302" s="189"/>
      <c r="G302" s="27" t="s">
        <v>55</v>
      </c>
      <c r="H302" s="31" t="s">
        <v>472</v>
      </c>
      <c r="I302" s="26"/>
      <c r="J302" s="72">
        <f>SUM(J303:J303)</f>
        <v>272700</v>
      </c>
      <c r="K302" s="72">
        <f>SUM(K303:K303)</f>
        <v>272682</v>
      </c>
      <c r="L302" s="204">
        <f t="shared" si="16"/>
        <v>99.993399339933987</v>
      </c>
    </row>
    <row r="303" spans="1:12" ht="30">
      <c r="A303" s="6"/>
      <c r="B303" s="188"/>
      <c r="C303" s="188"/>
      <c r="D303" s="188"/>
      <c r="E303" s="188"/>
      <c r="F303" s="189"/>
      <c r="G303" s="27" t="s">
        <v>2</v>
      </c>
      <c r="H303" s="75"/>
      <c r="I303" s="26">
        <v>200</v>
      </c>
      <c r="J303" s="72">
        <v>272700</v>
      </c>
      <c r="K303" s="72">
        <v>272682</v>
      </c>
      <c r="L303" s="204">
        <f t="shared" si="16"/>
        <v>99.993399339933987</v>
      </c>
    </row>
    <row r="304" spans="1:12" ht="30">
      <c r="A304" s="6"/>
      <c r="B304" s="130"/>
      <c r="C304" s="130"/>
      <c r="D304" s="130"/>
      <c r="E304" s="130"/>
      <c r="F304" s="131"/>
      <c r="G304" s="52" t="s">
        <v>152</v>
      </c>
      <c r="H304" s="17" t="s">
        <v>288</v>
      </c>
      <c r="I304" s="56" t="s">
        <v>0</v>
      </c>
      <c r="J304" s="81">
        <f>SUM(J305)</f>
        <v>100000</v>
      </c>
      <c r="K304" s="81">
        <f>SUM(K305)</f>
        <v>83075</v>
      </c>
      <c r="L304" s="203">
        <f t="shared" si="16"/>
        <v>83.075000000000003</v>
      </c>
    </row>
    <row r="305" spans="1:12" ht="45">
      <c r="A305" s="6"/>
      <c r="B305" s="130"/>
      <c r="C305" s="130"/>
      <c r="D305" s="130"/>
      <c r="E305" s="130"/>
      <c r="F305" s="131"/>
      <c r="G305" s="52" t="s">
        <v>183</v>
      </c>
      <c r="H305" s="55" t="s">
        <v>289</v>
      </c>
      <c r="I305" s="56"/>
      <c r="J305" s="81">
        <f>SUM(J306+J308)</f>
        <v>100000</v>
      </c>
      <c r="K305" s="81">
        <f>SUM(K306+K308)</f>
        <v>83075</v>
      </c>
      <c r="L305" s="203">
        <f t="shared" si="16"/>
        <v>83.075000000000003</v>
      </c>
    </row>
    <row r="306" spans="1:12" ht="30">
      <c r="A306" s="6"/>
      <c r="B306" s="130"/>
      <c r="C306" s="130"/>
      <c r="D306" s="130"/>
      <c r="E306" s="130"/>
      <c r="F306" s="131"/>
      <c r="G306" s="132" t="s">
        <v>54</v>
      </c>
      <c r="H306" s="133" t="s">
        <v>290</v>
      </c>
      <c r="I306" s="26" t="s">
        <v>0</v>
      </c>
      <c r="J306" s="81">
        <f>SUM(J307)</f>
        <v>60000</v>
      </c>
      <c r="K306" s="81">
        <f>SUM(K307)</f>
        <v>59043</v>
      </c>
      <c r="L306" s="204">
        <f t="shared" si="16"/>
        <v>98.405000000000001</v>
      </c>
    </row>
    <row r="307" spans="1:12" ht="30">
      <c r="A307" s="6"/>
      <c r="B307" s="130"/>
      <c r="C307" s="130"/>
      <c r="D307" s="130"/>
      <c r="E307" s="130"/>
      <c r="F307" s="131"/>
      <c r="G307" s="27" t="s">
        <v>2</v>
      </c>
      <c r="H307" s="31" t="s">
        <v>0</v>
      </c>
      <c r="I307" s="26">
        <v>200</v>
      </c>
      <c r="J307" s="72">
        <v>60000</v>
      </c>
      <c r="K307" s="72">
        <v>59043</v>
      </c>
      <c r="L307" s="204">
        <f t="shared" si="16"/>
        <v>98.405000000000001</v>
      </c>
    </row>
    <row r="308" spans="1:12" ht="45">
      <c r="A308" s="6"/>
      <c r="B308" s="177"/>
      <c r="C308" s="177"/>
      <c r="D308" s="177"/>
      <c r="E308" s="177"/>
      <c r="F308" s="178"/>
      <c r="G308" s="180" t="s">
        <v>455</v>
      </c>
      <c r="H308" s="181" t="s">
        <v>456</v>
      </c>
      <c r="I308" s="56"/>
      <c r="J308" s="81">
        <f>SUM(J309)</f>
        <v>40000</v>
      </c>
      <c r="K308" s="81">
        <f>SUM(K309)</f>
        <v>24032</v>
      </c>
      <c r="L308" s="203">
        <f t="shared" si="16"/>
        <v>60.08</v>
      </c>
    </row>
    <row r="309" spans="1:12" ht="30">
      <c r="A309" s="6"/>
      <c r="B309" s="177"/>
      <c r="C309" s="177"/>
      <c r="D309" s="177"/>
      <c r="E309" s="177"/>
      <c r="F309" s="178"/>
      <c r="G309" s="132" t="s">
        <v>457</v>
      </c>
      <c r="H309" s="133" t="s">
        <v>458</v>
      </c>
      <c r="I309" s="26" t="s">
        <v>0</v>
      </c>
      <c r="J309" s="72">
        <f>SUM(J310:J311)</f>
        <v>40000</v>
      </c>
      <c r="K309" s="72">
        <f>SUM(K310:K311)</f>
        <v>24032</v>
      </c>
      <c r="L309" s="204">
        <f t="shared" si="16"/>
        <v>60.08</v>
      </c>
    </row>
    <row r="310" spans="1:12" ht="30">
      <c r="A310" s="6"/>
      <c r="B310" s="177"/>
      <c r="C310" s="177"/>
      <c r="D310" s="177"/>
      <c r="E310" s="177"/>
      <c r="F310" s="178"/>
      <c r="G310" s="21" t="s">
        <v>2</v>
      </c>
      <c r="H310" s="32" t="s">
        <v>0</v>
      </c>
      <c r="I310" s="26">
        <v>200</v>
      </c>
      <c r="J310" s="72">
        <v>10000</v>
      </c>
      <c r="K310" s="72">
        <v>9032</v>
      </c>
      <c r="L310" s="204">
        <f t="shared" si="16"/>
        <v>90.32</v>
      </c>
    </row>
    <row r="311" spans="1:12" ht="45">
      <c r="A311" s="6"/>
      <c r="B311" s="177"/>
      <c r="C311" s="177"/>
      <c r="D311" s="177"/>
      <c r="E311" s="177"/>
      <c r="F311" s="178"/>
      <c r="G311" s="27" t="s">
        <v>4</v>
      </c>
      <c r="H311" s="31"/>
      <c r="I311" s="26">
        <v>600</v>
      </c>
      <c r="J311" s="72">
        <v>30000</v>
      </c>
      <c r="K311" s="72">
        <v>15000</v>
      </c>
      <c r="L311" s="204">
        <f t="shared" si="16"/>
        <v>50</v>
      </c>
    </row>
    <row r="312" spans="1:12" ht="48" customHeight="1">
      <c r="A312" s="6"/>
      <c r="B312" s="29"/>
      <c r="C312" s="29"/>
      <c r="D312" s="29"/>
      <c r="E312" s="29"/>
      <c r="F312" s="30"/>
      <c r="G312" s="52" t="s">
        <v>389</v>
      </c>
      <c r="H312" s="75" t="s">
        <v>363</v>
      </c>
      <c r="I312" s="56"/>
      <c r="J312" s="72">
        <f>SUM(J313:J313)</f>
        <v>6827109</v>
      </c>
      <c r="K312" s="72">
        <f>SUM(K313:K313)</f>
        <v>5105109</v>
      </c>
      <c r="L312" s="204">
        <f t="shared" si="16"/>
        <v>74.777024945698102</v>
      </c>
    </row>
    <row r="313" spans="1:12" ht="30">
      <c r="A313" s="6"/>
      <c r="B313" s="29"/>
      <c r="C313" s="29"/>
      <c r="D313" s="29"/>
      <c r="E313" s="29"/>
      <c r="F313" s="30"/>
      <c r="G313" s="52" t="s">
        <v>326</v>
      </c>
      <c r="H313" s="75" t="s">
        <v>327</v>
      </c>
      <c r="I313" s="56"/>
      <c r="J313" s="72">
        <f>SUM(J314+J316+J320+J318)</f>
        <v>6827109</v>
      </c>
      <c r="K313" s="72">
        <f>SUM(K314+K316+K320+K318)</f>
        <v>5105109</v>
      </c>
      <c r="L313" s="203">
        <f t="shared" si="16"/>
        <v>74.777024945698102</v>
      </c>
    </row>
    <row r="314" spans="1:12" ht="30">
      <c r="A314" s="6"/>
      <c r="B314" s="29"/>
      <c r="C314" s="29"/>
      <c r="D314" s="29"/>
      <c r="E314" s="29"/>
      <c r="F314" s="30"/>
      <c r="G314" s="27" t="s">
        <v>75</v>
      </c>
      <c r="H314" s="31" t="s">
        <v>328</v>
      </c>
      <c r="I314" s="26"/>
      <c r="J314" s="72">
        <f>SUM(J315:J315)</f>
        <v>4395138</v>
      </c>
      <c r="K314" s="72">
        <f>SUM(K315:K315)</f>
        <v>3183138</v>
      </c>
      <c r="L314" s="204">
        <f t="shared" si="16"/>
        <v>72.424074056377762</v>
      </c>
    </row>
    <row r="315" spans="1:12" ht="45">
      <c r="A315" s="6"/>
      <c r="B315" s="29"/>
      <c r="C315" s="29"/>
      <c r="D315" s="29"/>
      <c r="E315" s="29"/>
      <c r="F315" s="30"/>
      <c r="G315" s="27" t="s">
        <v>4</v>
      </c>
      <c r="H315" s="31"/>
      <c r="I315" s="26">
        <v>600</v>
      </c>
      <c r="J315" s="72">
        <v>4395138</v>
      </c>
      <c r="K315" s="72">
        <v>3183138</v>
      </c>
      <c r="L315" s="204">
        <f t="shared" si="16"/>
        <v>72.424074056377762</v>
      </c>
    </row>
    <row r="316" spans="1:12" ht="45">
      <c r="A316" s="6"/>
      <c r="B316" s="167"/>
      <c r="C316" s="167"/>
      <c r="D316" s="167"/>
      <c r="E316" s="167"/>
      <c r="F316" s="168"/>
      <c r="G316" s="27" t="s">
        <v>421</v>
      </c>
      <c r="H316" s="31" t="s">
        <v>422</v>
      </c>
      <c r="I316" s="26"/>
      <c r="J316" s="72">
        <f>SUM(J317:J317)</f>
        <v>20090</v>
      </c>
      <c r="K316" s="72">
        <f>SUM(K317:K317)</f>
        <v>20090</v>
      </c>
      <c r="L316" s="204">
        <f t="shared" si="16"/>
        <v>100</v>
      </c>
    </row>
    <row r="317" spans="1:12" ht="45">
      <c r="A317" s="6"/>
      <c r="B317" s="167"/>
      <c r="C317" s="167"/>
      <c r="D317" s="167"/>
      <c r="E317" s="167"/>
      <c r="F317" s="168"/>
      <c r="G317" s="27" t="s">
        <v>4</v>
      </c>
      <c r="H317" s="31"/>
      <c r="I317" s="26">
        <v>600</v>
      </c>
      <c r="J317" s="72">
        <v>20090</v>
      </c>
      <c r="K317" s="72">
        <v>20090</v>
      </c>
      <c r="L317" s="204">
        <f t="shared" si="16"/>
        <v>100</v>
      </c>
    </row>
    <row r="318" spans="1:12" ht="45">
      <c r="A318" s="6"/>
      <c r="B318" s="196"/>
      <c r="C318" s="196"/>
      <c r="D318" s="196"/>
      <c r="E318" s="196"/>
      <c r="F318" s="197"/>
      <c r="G318" s="27" t="s">
        <v>477</v>
      </c>
      <c r="H318" s="31" t="s">
        <v>478</v>
      </c>
      <c r="I318" s="26"/>
      <c r="J318" s="72">
        <f>SUM(J319:J319)</f>
        <v>2030176</v>
      </c>
      <c r="K318" s="72">
        <f>SUM(K319:K319)</f>
        <v>1520176</v>
      </c>
      <c r="L318" s="204">
        <f t="shared" si="16"/>
        <v>74.879025266774903</v>
      </c>
    </row>
    <row r="319" spans="1:12" ht="45">
      <c r="A319" s="6"/>
      <c r="B319" s="196"/>
      <c r="C319" s="196"/>
      <c r="D319" s="196"/>
      <c r="E319" s="196"/>
      <c r="F319" s="197"/>
      <c r="G319" s="27" t="s">
        <v>4</v>
      </c>
      <c r="H319" s="31"/>
      <c r="I319" s="26">
        <v>600</v>
      </c>
      <c r="J319" s="72">
        <v>2030176</v>
      </c>
      <c r="K319" s="72">
        <v>1520176</v>
      </c>
      <c r="L319" s="204">
        <f t="shared" si="16"/>
        <v>74.879025266774903</v>
      </c>
    </row>
    <row r="320" spans="1:12" ht="45">
      <c r="A320" s="6"/>
      <c r="B320" s="173"/>
      <c r="C320" s="173"/>
      <c r="D320" s="173"/>
      <c r="E320" s="173"/>
      <c r="F320" s="174"/>
      <c r="G320" s="27" t="s">
        <v>421</v>
      </c>
      <c r="H320" s="31" t="s">
        <v>450</v>
      </c>
      <c r="I320" s="26"/>
      <c r="J320" s="72">
        <f>SUM(J321:J321)</f>
        <v>381705</v>
      </c>
      <c r="K320" s="72">
        <f>SUM(K321:K321)</f>
        <v>381705</v>
      </c>
      <c r="L320" s="204">
        <f t="shared" si="16"/>
        <v>100</v>
      </c>
    </row>
    <row r="321" spans="1:12" ht="45">
      <c r="A321" s="6"/>
      <c r="B321" s="173"/>
      <c r="C321" s="173"/>
      <c r="D321" s="173"/>
      <c r="E321" s="173"/>
      <c r="F321" s="174"/>
      <c r="G321" s="27" t="s">
        <v>4</v>
      </c>
      <c r="H321" s="31"/>
      <c r="I321" s="26">
        <v>600</v>
      </c>
      <c r="J321" s="72">
        <v>381705</v>
      </c>
      <c r="K321" s="72">
        <v>381705</v>
      </c>
      <c r="L321" s="204">
        <f t="shared" si="16"/>
        <v>100</v>
      </c>
    </row>
    <row r="322" spans="1:12" ht="45" customHeight="1">
      <c r="A322" s="6"/>
      <c r="B322" s="29"/>
      <c r="C322" s="29"/>
      <c r="D322" s="29"/>
      <c r="E322" s="29"/>
      <c r="F322" s="30"/>
      <c r="G322" s="7" t="s">
        <v>68</v>
      </c>
      <c r="H322" s="134" t="s">
        <v>123</v>
      </c>
      <c r="I322" s="9" t="s">
        <v>0</v>
      </c>
      <c r="J322" s="10">
        <f>SUM(J323)</f>
        <v>1522085.32</v>
      </c>
      <c r="K322" s="10">
        <f>SUM(K323)</f>
        <v>967384</v>
      </c>
      <c r="L322" s="202">
        <f t="shared" si="16"/>
        <v>63.556489724242262</v>
      </c>
    </row>
    <row r="323" spans="1:12" ht="60">
      <c r="A323" s="6"/>
      <c r="B323" s="29"/>
      <c r="C323" s="29"/>
      <c r="D323" s="29"/>
      <c r="E323" s="29"/>
      <c r="F323" s="30"/>
      <c r="G323" s="11" t="s">
        <v>352</v>
      </c>
      <c r="H323" s="55" t="s">
        <v>184</v>
      </c>
      <c r="I323" s="56" t="s">
        <v>0</v>
      </c>
      <c r="J323" s="43">
        <f>SUM(J325)</f>
        <v>1522085.32</v>
      </c>
      <c r="K323" s="43">
        <f>SUM(K325)</f>
        <v>967384</v>
      </c>
      <c r="L323" s="203">
        <f t="shared" si="16"/>
        <v>63.556489724242262</v>
      </c>
    </row>
    <row r="324" spans="1:12" ht="48" customHeight="1">
      <c r="A324" s="6"/>
      <c r="B324" s="243" t="s">
        <v>20</v>
      </c>
      <c r="C324" s="243"/>
      <c r="D324" s="243"/>
      <c r="E324" s="243"/>
      <c r="F324" s="244"/>
      <c r="G324" s="42" t="s">
        <v>353</v>
      </c>
      <c r="H324" s="135" t="s">
        <v>185</v>
      </c>
      <c r="I324" s="13"/>
      <c r="J324" s="43">
        <f>SUM(J325)</f>
        <v>1522085.32</v>
      </c>
      <c r="K324" s="43">
        <f>SUM(K325)</f>
        <v>967384</v>
      </c>
      <c r="L324" s="203">
        <f t="shared" si="16"/>
        <v>63.556489724242262</v>
      </c>
    </row>
    <row r="325" spans="1:12" ht="33.75" customHeight="1">
      <c r="A325" s="6"/>
      <c r="B325" s="249" t="s">
        <v>19</v>
      </c>
      <c r="C325" s="249"/>
      <c r="D325" s="249"/>
      <c r="E325" s="249"/>
      <c r="F325" s="250"/>
      <c r="G325" s="44" t="s">
        <v>164</v>
      </c>
      <c r="H325" s="35" t="s">
        <v>186</v>
      </c>
      <c r="I325" s="26" t="s">
        <v>0</v>
      </c>
      <c r="J325" s="20">
        <f>SUM(J326)</f>
        <v>1522085.32</v>
      </c>
      <c r="K325" s="20">
        <f>SUM(K326)</f>
        <v>967384</v>
      </c>
      <c r="L325" s="204">
        <f t="shared" si="16"/>
        <v>63.556489724242262</v>
      </c>
    </row>
    <row r="326" spans="1:12" ht="45">
      <c r="A326" s="6"/>
      <c r="B326" s="15"/>
      <c r="C326" s="15"/>
      <c r="D326" s="15"/>
      <c r="E326" s="15"/>
      <c r="F326" s="16"/>
      <c r="G326" s="27" t="s">
        <v>4</v>
      </c>
      <c r="H326" s="90"/>
      <c r="I326" s="26">
        <v>600</v>
      </c>
      <c r="J326" s="20">
        <v>1522085.32</v>
      </c>
      <c r="K326" s="20">
        <v>967384</v>
      </c>
      <c r="L326" s="204">
        <f t="shared" si="16"/>
        <v>63.556489724242262</v>
      </c>
    </row>
    <row r="327" spans="1:12" ht="57">
      <c r="A327" s="6"/>
      <c r="B327" s="251" t="s">
        <v>18</v>
      </c>
      <c r="C327" s="251"/>
      <c r="D327" s="251"/>
      <c r="E327" s="251"/>
      <c r="F327" s="252"/>
      <c r="G327" s="7" t="s">
        <v>69</v>
      </c>
      <c r="H327" s="136" t="s">
        <v>124</v>
      </c>
      <c r="I327" s="9" t="s">
        <v>0</v>
      </c>
      <c r="J327" s="10">
        <f>SUM(J328+J355)</f>
        <v>146287906.86000001</v>
      </c>
      <c r="K327" s="10">
        <f>SUM(K328+K355)</f>
        <v>99574958.639999986</v>
      </c>
      <c r="L327" s="202">
        <f t="shared" si="16"/>
        <v>68.06779916216513</v>
      </c>
    </row>
    <row r="328" spans="1:12" ht="63.75" customHeight="1">
      <c r="A328" s="6"/>
      <c r="B328" s="245">
        <v>200</v>
      </c>
      <c r="C328" s="245"/>
      <c r="D328" s="245"/>
      <c r="E328" s="245"/>
      <c r="F328" s="246"/>
      <c r="G328" s="52" t="s">
        <v>162</v>
      </c>
      <c r="H328" s="94" t="s">
        <v>125</v>
      </c>
      <c r="I328" s="13" t="s">
        <v>0</v>
      </c>
      <c r="J328" s="14">
        <f>SUM(J329+J338)</f>
        <v>131770210.86</v>
      </c>
      <c r="K328" s="14">
        <f>SUM(K329+K338)</f>
        <v>90061560.149999991</v>
      </c>
      <c r="L328" s="203">
        <f t="shared" si="16"/>
        <v>68.347435708125573</v>
      </c>
    </row>
    <row r="329" spans="1:12" ht="60">
      <c r="A329" s="6"/>
      <c r="B329" s="243" t="s">
        <v>17</v>
      </c>
      <c r="C329" s="243"/>
      <c r="D329" s="243"/>
      <c r="E329" s="243"/>
      <c r="F329" s="244"/>
      <c r="G329" s="42" t="s">
        <v>356</v>
      </c>
      <c r="H329" s="80" t="s">
        <v>126</v>
      </c>
      <c r="I329" s="13"/>
      <c r="J329" s="43">
        <f>SUM(J332+J334+J330+J336)</f>
        <v>24747072.09</v>
      </c>
      <c r="K329" s="43">
        <f>SUM(K332+K334+K330+K336)</f>
        <v>8414940.0799999982</v>
      </c>
      <c r="L329" s="203">
        <f t="shared" si="16"/>
        <v>34.003780525617721</v>
      </c>
    </row>
    <row r="330" spans="1:12" ht="30">
      <c r="A330" s="6"/>
      <c r="B330" s="78"/>
      <c r="C330" s="78"/>
      <c r="D330" s="78"/>
      <c r="E330" s="78"/>
      <c r="F330" s="79"/>
      <c r="G330" s="44" t="s">
        <v>202</v>
      </c>
      <c r="H330" s="137" t="s">
        <v>203</v>
      </c>
      <c r="I330" s="13"/>
      <c r="J330" s="20">
        <f>SUM(J331)</f>
        <v>11690749.689999999</v>
      </c>
      <c r="K330" s="20">
        <f>SUM(K331)</f>
        <v>2025310.94</v>
      </c>
      <c r="L330" s="204">
        <f t="shared" si="16"/>
        <v>17.324046735278273</v>
      </c>
    </row>
    <row r="331" spans="1:12" ht="30">
      <c r="A331" s="6"/>
      <c r="B331" s="78"/>
      <c r="C331" s="78"/>
      <c r="D331" s="78"/>
      <c r="E331" s="78"/>
      <c r="F331" s="79"/>
      <c r="G331" s="118" t="s">
        <v>2</v>
      </c>
      <c r="H331" s="119" t="s">
        <v>0</v>
      </c>
      <c r="I331" s="117">
        <v>200</v>
      </c>
      <c r="J331" s="20">
        <v>11690749.689999999</v>
      </c>
      <c r="K331" s="20">
        <v>2025310.94</v>
      </c>
      <c r="L331" s="204">
        <f t="shared" si="16"/>
        <v>17.324046735278273</v>
      </c>
    </row>
    <row r="332" spans="1:12" ht="30">
      <c r="A332" s="6"/>
      <c r="B332" s="251" t="s">
        <v>16</v>
      </c>
      <c r="C332" s="251"/>
      <c r="D332" s="251"/>
      <c r="E332" s="251"/>
      <c r="F332" s="252"/>
      <c r="G332" s="24" t="s">
        <v>406</v>
      </c>
      <c r="H332" s="90" t="s">
        <v>127</v>
      </c>
      <c r="I332" s="26"/>
      <c r="J332" s="20">
        <f>SUM(J333)</f>
        <v>4261088.2</v>
      </c>
      <c r="K332" s="20">
        <f>SUM(K333)</f>
        <v>3079082.86</v>
      </c>
      <c r="L332" s="204">
        <f t="shared" si="16"/>
        <v>72.260481723893903</v>
      </c>
    </row>
    <row r="333" spans="1:12" ht="15">
      <c r="A333" s="6"/>
      <c r="B333" s="245">
        <v>800</v>
      </c>
      <c r="C333" s="245"/>
      <c r="D333" s="245"/>
      <c r="E333" s="245"/>
      <c r="F333" s="246"/>
      <c r="G333" s="27" t="s">
        <v>6</v>
      </c>
      <c r="H333" s="41" t="s">
        <v>0</v>
      </c>
      <c r="I333" s="26">
        <v>500</v>
      </c>
      <c r="J333" s="108">
        <v>4261088.2</v>
      </c>
      <c r="K333" s="108">
        <v>3079082.86</v>
      </c>
      <c r="L333" s="204">
        <f t="shared" si="16"/>
        <v>72.260481723893903</v>
      </c>
    </row>
    <row r="334" spans="1:12" ht="30">
      <c r="A334" s="6"/>
      <c r="B334" s="29"/>
      <c r="C334" s="29"/>
      <c r="D334" s="29"/>
      <c r="E334" s="29"/>
      <c r="F334" s="30"/>
      <c r="G334" s="126" t="s">
        <v>370</v>
      </c>
      <c r="H334" s="138" t="s">
        <v>198</v>
      </c>
      <c r="I334" s="117"/>
      <c r="J334" s="20">
        <f>SUM(J335:J335)</f>
        <v>1866572.2</v>
      </c>
      <c r="K334" s="20">
        <f>SUM(K335:K335)</f>
        <v>165527.32</v>
      </c>
      <c r="L334" s="204">
        <f t="shared" si="16"/>
        <v>8.8679837833221793</v>
      </c>
    </row>
    <row r="335" spans="1:12" ht="30">
      <c r="A335" s="6"/>
      <c r="B335" s="29"/>
      <c r="C335" s="29"/>
      <c r="D335" s="29"/>
      <c r="E335" s="29"/>
      <c r="F335" s="30"/>
      <c r="G335" s="118" t="s">
        <v>2</v>
      </c>
      <c r="H335" s="119" t="s">
        <v>0</v>
      </c>
      <c r="I335" s="117">
        <v>200</v>
      </c>
      <c r="J335" s="20">
        <v>1866572.2</v>
      </c>
      <c r="K335" s="20">
        <v>165527.32</v>
      </c>
      <c r="L335" s="204">
        <f t="shared" si="16"/>
        <v>8.8679837833221793</v>
      </c>
    </row>
    <row r="336" spans="1:12" ht="15">
      <c r="A336" s="6"/>
      <c r="B336" s="29"/>
      <c r="C336" s="29"/>
      <c r="D336" s="29"/>
      <c r="E336" s="29"/>
      <c r="F336" s="30"/>
      <c r="G336" s="118" t="s">
        <v>446</v>
      </c>
      <c r="H336" s="119" t="s">
        <v>207</v>
      </c>
      <c r="I336" s="117"/>
      <c r="J336" s="20">
        <f>SUM(J337:J337)</f>
        <v>6928662</v>
      </c>
      <c r="K336" s="20">
        <f>SUM(K337:K337)</f>
        <v>3145018.96</v>
      </c>
      <c r="L336" s="204">
        <f t="shared" si="16"/>
        <v>45.391432862506498</v>
      </c>
    </row>
    <row r="337" spans="1:12" ht="30">
      <c r="A337" s="6"/>
      <c r="B337" s="29"/>
      <c r="C337" s="29"/>
      <c r="D337" s="29"/>
      <c r="E337" s="29"/>
      <c r="F337" s="30"/>
      <c r="G337" s="118" t="s">
        <v>2</v>
      </c>
      <c r="H337" s="119" t="s">
        <v>0</v>
      </c>
      <c r="I337" s="117">
        <v>200</v>
      </c>
      <c r="J337" s="20">
        <v>6928662</v>
      </c>
      <c r="K337" s="20">
        <v>3145018.96</v>
      </c>
      <c r="L337" s="204">
        <f t="shared" si="16"/>
        <v>45.391432862506498</v>
      </c>
    </row>
    <row r="338" spans="1:12" ht="90">
      <c r="A338" s="6"/>
      <c r="B338" s="219"/>
      <c r="C338" s="219"/>
      <c r="D338" s="219"/>
      <c r="E338" s="219"/>
      <c r="F338" s="220"/>
      <c r="G338" s="212" t="s">
        <v>493</v>
      </c>
      <c r="H338" s="231" t="s">
        <v>494</v>
      </c>
      <c r="I338" s="115"/>
      <c r="J338" s="43">
        <f>SUM(J345+J347+J341+J349+J351+J353+J339+J343)</f>
        <v>107023138.77</v>
      </c>
      <c r="K338" s="43">
        <f>SUM(K345+K347+K341+K349+K351+K353+K339+K343)</f>
        <v>81646620.069999993</v>
      </c>
      <c r="L338" s="203">
        <f t="shared" si="16"/>
        <v>76.28875494435286</v>
      </c>
    </row>
    <row r="339" spans="1:12" ht="74.25" customHeight="1">
      <c r="A339" s="6"/>
      <c r="B339" s="219"/>
      <c r="C339" s="219"/>
      <c r="D339" s="219"/>
      <c r="E339" s="219"/>
      <c r="F339" s="220"/>
      <c r="G339" s="118" t="s">
        <v>498</v>
      </c>
      <c r="H339" s="119" t="s">
        <v>505</v>
      </c>
      <c r="I339" s="117"/>
      <c r="J339" s="20">
        <f>SUM(J340:J340)</f>
        <v>46362.91</v>
      </c>
      <c r="K339" s="20">
        <f>SUM(K340:K340)</f>
        <v>46362.91</v>
      </c>
      <c r="L339" s="204">
        <f t="shared" si="16"/>
        <v>100</v>
      </c>
    </row>
    <row r="340" spans="1:12" ht="30">
      <c r="A340" s="6"/>
      <c r="B340" s="219"/>
      <c r="C340" s="219"/>
      <c r="D340" s="219"/>
      <c r="E340" s="219"/>
      <c r="F340" s="220"/>
      <c r="G340" s="118" t="s">
        <v>2</v>
      </c>
      <c r="H340" s="119" t="s">
        <v>0</v>
      </c>
      <c r="I340" s="117">
        <v>200</v>
      </c>
      <c r="J340" s="20">
        <v>46362.91</v>
      </c>
      <c r="K340" s="20">
        <v>46362.91</v>
      </c>
      <c r="L340" s="204">
        <f t="shared" si="16"/>
        <v>100</v>
      </c>
    </row>
    <row r="341" spans="1:12" ht="30">
      <c r="A341" s="6"/>
      <c r="B341" s="219"/>
      <c r="C341" s="219"/>
      <c r="D341" s="219"/>
      <c r="E341" s="219"/>
      <c r="F341" s="220"/>
      <c r="G341" s="118" t="s">
        <v>370</v>
      </c>
      <c r="H341" s="119" t="s">
        <v>495</v>
      </c>
      <c r="I341" s="117"/>
      <c r="J341" s="20">
        <f>SUM(J342:J342)</f>
        <v>724317.78</v>
      </c>
      <c r="K341" s="20">
        <f>SUM(K342:K342)</f>
        <v>526656.69999999995</v>
      </c>
      <c r="L341" s="204">
        <f t="shared" si="16"/>
        <v>72.710723737859908</v>
      </c>
    </row>
    <row r="342" spans="1:12" ht="30">
      <c r="A342" s="6"/>
      <c r="B342" s="219"/>
      <c r="C342" s="219"/>
      <c r="D342" s="219"/>
      <c r="E342" s="219"/>
      <c r="F342" s="220"/>
      <c r="G342" s="118" t="s">
        <v>2</v>
      </c>
      <c r="H342" s="119" t="s">
        <v>0</v>
      </c>
      <c r="I342" s="117">
        <v>200</v>
      </c>
      <c r="J342" s="20">
        <v>724317.78</v>
      </c>
      <c r="K342" s="20">
        <v>526656.69999999995</v>
      </c>
      <c r="L342" s="204">
        <f t="shared" si="16"/>
        <v>72.710723737859908</v>
      </c>
    </row>
    <row r="343" spans="1:12" ht="45">
      <c r="A343" s="6"/>
      <c r="B343" s="234"/>
      <c r="C343" s="234"/>
      <c r="D343" s="234"/>
      <c r="E343" s="234"/>
      <c r="F343" s="235"/>
      <c r="G343" s="118" t="s">
        <v>513</v>
      </c>
      <c r="H343" s="119" t="s">
        <v>512</v>
      </c>
      <c r="I343" s="117"/>
      <c r="J343" s="20">
        <f>SUM(J344:J344)</f>
        <v>6800000</v>
      </c>
      <c r="K343" s="20">
        <f>SUM(K344:K344)</f>
        <v>0</v>
      </c>
      <c r="L343" s="204">
        <f t="shared" si="16"/>
        <v>0</v>
      </c>
    </row>
    <row r="344" spans="1:12" ht="30">
      <c r="A344" s="6"/>
      <c r="B344" s="234"/>
      <c r="C344" s="234"/>
      <c r="D344" s="234"/>
      <c r="E344" s="234"/>
      <c r="F344" s="235"/>
      <c r="G344" s="118" t="s">
        <v>2</v>
      </c>
      <c r="H344" s="119"/>
      <c r="I344" s="117">
        <v>200</v>
      </c>
      <c r="J344" s="20">
        <v>6800000</v>
      </c>
      <c r="K344" s="20">
        <v>0</v>
      </c>
      <c r="L344" s="204">
        <f t="shared" si="16"/>
        <v>0</v>
      </c>
    </row>
    <row r="345" spans="1:12" ht="45">
      <c r="A345" s="6"/>
      <c r="B345" s="219"/>
      <c r="C345" s="219"/>
      <c r="D345" s="219"/>
      <c r="E345" s="219"/>
      <c r="F345" s="220"/>
      <c r="G345" s="118" t="s">
        <v>496</v>
      </c>
      <c r="H345" s="119" t="s">
        <v>497</v>
      </c>
      <c r="I345" s="117"/>
      <c r="J345" s="20">
        <f>SUM(J346:J346)</f>
        <v>3978947.37</v>
      </c>
      <c r="K345" s="20">
        <f>SUM(K346:K346)</f>
        <v>3498029.16</v>
      </c>
      <c r="L345" s="204">
        <f t="shared" si="16"/>
        <v>87.913431234954984</v>
      </c>
    </row>
    <row r="346" spans="1:12" ht="30">
      <c r="A346" s="6"/>
      <c r="B346" s="219"/>
      <c r="C346" s="219"/>
      <c r="D346" s="219"/>
      <c r="E346" s="219"/>
      <c r="F346" s="220"/>
      <c r="G346" s="118" t="s">
        <v>2</v>
      </c>
      <c r="H346" s="119" t="s">
        <v>0</v>
      </c>
      <c r="I346" s="117">
        <v>200</v>
      </c>
      <c r="J346" s="20">
        <v>3978947.37</v>
      </c>
      <c r="K346" s="20">
        <v>3498029.16</v>
      </c>
      <c r="L346" s="204">
        <f t="shared" si="16"/>
        <v>87.913431234954984</v>
      </c>
    </row>
    <row r="347" spans="1:12" ht="75">
      <c r="A347" s="6"/>
      <c r="B347" s="219"/>
      <c r="C347" s="219"/>
      <c r="D347" s="219"/>
      <c r="E347" s="219"/>
      <c r="F347" s="220"/>
      <c r="G347" s="118" t="s">
        <v>498</v>
      </c>
      <c r="H347" s="119" t="s">
        <v>499</v>
      </c>
      <c r="I347" s="117"/>
      <c r="J347" s="20">
        <f>SUM(J348:J348)</f>
        <v>659047.79</v>
      </c>
      <c r="K347" s="20">
        <f>SUM(K348:K348)</f>
        <v>449376.04</v>
      </c>
      <c r="L347" s="204">
        <f t="shared" si="16"/>
        <v>68.185653122363092</v>
      </c>
    </row>
    <row r="348" spans="1:12" ht="30">
      <c r="A348" s="6"/>
      <c r="B348" s="219"/>
      <c r="C348" s="219"/>
      <c r="D348" s="219"/>
      <c r="E348" s="219"/>
      <c r="F348" s="220"/>
      <c r="G348" s="118" t="s">
        <v>2</v>
      </c>
      <c r="H348" s="119" t="s">
        <v>0</v>
      </c>
      <c r="I348" s="117">
        <v>200</v>
      </c>
      <c r="J348" s="20">
        <v>659047.79</v>
      </c>
      <c r="K348" s="20">
        <v>449376.04</v>
      </c>
      <c r="L348" s="204">
        <f t="shared" si="16"/>
        <v>68.185653122363092</v>
      </c>
    </row>
    <row r="349" spans="1:12" ht="15">
      <c r="A349" s="6"/>
      <c r="B349" s="219"/>
      <c r="C349" s="219"/>
      <c r="D349" s="219"/>
      <c r="E349" s="219"/>
      <c r="F349" s="220"/>
      <c r="G349" s="118" t="s">
        <v>446</v>
      </c>
      <c r="H349" s="119" t="s">
        <v>500</v>
      </c>
      <c r="I349" s="117"/>
      <c r="J349" s="20">
        <f>SUM(J350:J350)</f>
        <v>13411659.529999999</v>
      </c>
      <c r="K349" s="20">
        <f>SUM(K350:K350)</f>
        <v>8844601.1999999993</v>
      </c>
      <c r="L349" s="204">
        <f t="shared" si="16"/>
        <v>65.947105055984082</v>
      </c>
    </row>
    <row r="350" spans="1:12" ht="30">
      <c r="A350" s="6"/>
      <c r="B350" s="219"/>
      <c r="C350" s="219"/>
      <c r="D350" s="219"/>
      <c r="E350" s="219"/>
      <c r="F350" s="220"/>
      <c r="G350" s="118" t="s">
        <v>2</v>
      </c>
      <c r="H350" s="119" t="s">
        <v>0</v>
      </c>
      <c r="I350" s="117">
        <v>200</v>
      </c>
      <c r="J350" s="20">
        <v>13411659.529999999</v>
      </c>
      <c r="K350" s="20">
        <v>8844601.1999999993</v>
      </c>
      <c r="L350" s="204">
        <f t="shared" si="16"/>
        <v>65.947105055984082</v>
      </c>
    </row>
    <row r="351" spans="1:12" ht="30">
      <c r="A351" s="6"/>
      <c r="B351" s="219"/>
      <c r="C351" s="219"/>
      <c r="D351" s="219"/>
      <c r="E351" s="219"/>
      <c r="F351" s="220"/>
      <c r="G351" s="118" t="s">
        <v>501</v>
      </c>
      <c r="H351" s="119" t="s">
        <v>502</v>
      </c>
      <c r="I351" s="117"/>
      <c r="J351" s="20">
        <f>SUM(J352:J352)</f>
        <v>68000000</v>
      </c>
      <c r="K351" s="20">
        <f>SUM(K352:K352)</f>
        <v>58862553.939999998</v>
      </c>
      <c r="L351" s="204">
        <f t="shared" si="16"/>
        <v>86.562579323529405</v>
      </c>
    </row>
    <row r="352" spans="1:12" ht="30">
      <c r="A352" s="6"/>
      <c r="B352" s="219"/>
      <c r="C352" s="219"/>
      <c r="D352" s="219"/>
      <c r="E352" s="219"/>
      <c r="F352" s="220"/>
      <c r="G352" s="118" t="s">
        <v>2</v>
      </c>
      <c r="H352" s="119" t="s">
        <v>0</v>
      </c>
      <c r="I352" s="117">
        <v>200</v>
      </c>
      <c r="J352" s="20">
        <v>68000000</v>
      </c>
      <c r="K352" s="20">
        <v>58862553.939999998</v>
      </c>
      <c r="L352" s="204">
        <f t="shared" si="16"/>
        <v>86.562579323529405</v>
      </c>
    </row>
    <row r="353" spans="1:12" ht="60">
      <c r="A353" s="6"/>
      <c r="B353" s="219"/>
      <c r="C353" s="219"/>
      <c r="D353" s="219"/>
      <c r="E353" s="219"/>
      <c r="F353" s="220"/>
      <c r="G353" s="118" t="s">
        <v>503</v>
      </c>
      <c r="H353" s="119" t="s">
        <v>504</v>
      </c>
      <c r="I353" s="117"/>
      <c r="J353" s="20">
        <f>SUM(J354:J354)</f>
        <v>13402803.390000001</v>
      </c>
      <c r="K353" s="20">
        <f>SUM(K354:K354)</f>
        <v>9419040.1199999992</v>
      </c>
      <c r="L353" s="204">
        <f t="shared" si="16"/>
        <v>70.276641728756999</v>
      </c>
    </row>
    <row r="354" spans="1:12" ht="30">
      <c r="A354" s="6"/>
      <c r="B354" s="219"/>
      <c r="C354" s="219"/>
      <c r="D354" s="219"/>
      <c r="E354" s="219"/>
      <c r="F354" s="220"/>
      <c r="G354" s="118" t="s">
        <v>2</v>
      </c>
      <c r="H354" s="119" t="s">
        <v>0</v>
      </c>
      <c r="I354" s="117">
        <v>200</v>
      </c>
      <c r="J354" s="20">
        <v>13402803.390000001</v>
      </c>
      <c r="K354" s="20">
        <v>9419040.1199999992</v>
      </c>
      <c r="L354" s="204">
        <f t="shared" si="16"/>
        <v>70.276641728756999</v>
      </c>
    </row>
    <row r="355" spans="1:12" ht="75">
      <c r="A355" s="6"/>
      <c r="B355" s="29"/>
      <c r="C355" s="29"/>
      <c r="D355" s="29"/>
      <c r="E355" s="29"/>
      <c r="F355" s="30"/>
      <c r="G355" s="113" t="s">
        <v>163</v>
      </c>
      <c r="H355" s="114" t="s">
        <v>128</v>
      </c>
      <c r="I355" s="115" t="s">
        <v>0</v>
      </c>
      <c r="J355" s="104">
        <f>SUM(J356)</f>
        <v>14517696</v>
      </c>
      <c r="K355" s="104">
        <f>SUM(K356)</f>
        <v>9513398.4900000002</v>
      </c>
      <c r="L355" s="204">
        <f t="shared" si="16"/>
        <v>65.529671443733221</v>
      </c>
    </row>
    <row r="356" spans="1:12" ht="49.5" customHeight="1">
      <c r="A356" s="6"/>
      <c r="B356" s="29"/>
      <c r="C356" s="29"/>
      <c r="D356" s="29"/>
      <c r="E356" s="29"/>
      <c r="F356" s="30"/>
      <c r="G356" s="113" t="s">
        <v>357</v>
      </c>
      <c r="H356" s="114" t="s">
        <v>375</v>
      </c>
      <c r="I356" s="115"/>
      <c r="J356" s="104">
        <f>SUM(J359+J357)</f>
        <v>14517696</v>
      </c>
      <c r="K356" s="104">
        <f>SUM(K359+K357)</f>
        <v>9513398.4900000002</v>
      </c>
      <c r="L356" s="203">
        <f t="shared" si="16"/>
        <v>65.529671443733221</v>
      </c>
    </row>
    <row r="357" spans="1:12" ht="75">
      <c r="A357" s="6"/>
      <c r="B357" s="251" t="s">
        <v>15</v>
      </c>
      <c r="C357" s="251"/>
      <c r="D357" s="251"/>
      <c r="E357" s="251"/>
      <c r="F357" s="252"/>
      <c r="G357" s="126" t="s">
        <v>419</v>
      </c>
      <c r="H357" s="138" t="s">
        <v>376</v>
      </c>
      <c r="I357" s="117"/>
      <c r="J357" s="108">
        <f>SUM(J358)</f>
        <v>12000000</v>
      </c>
      <c r="K357" s="108">
        <f>SUM(K358)</f>
        <v>7926090.4900000002</v>
      </c>
      <c r="L357" s="204">
        <f t="shared" si="16"/>
        <v>66.050754083333331</v>
      </c>
    </row>
    <row r="358" spans="1:12" ht="30">
      <c r="A358" s="6"/>
      <c r="B358" s="251">
        <v>200</v>
      </c>
      <c r="C358" s="251"/>
      <c r="D358" s="251"/>
      <c r="E358" s="251"/>
      <c r="F358" s="252"/>
      <c r="G358" s="118" t="s">
        <v>2</v>
      </c>
      <c r="H358" s="119" t="s">
        <v>0</v>
      </c>
      <c r="I358" s="117">
        <v>200</v>
      </c>
      <c r="J358" s="108">
        <v>12000000</v>
      </c>
      <c r="K358" s="108">
        <v>7926090.4900000002</v>
      </c>
      <c r="L358" s="204">
        <f t="shared" si="16"/>
        <v>66.050754083333331</v>
      </c>
    </row>
    <row r="359" spans="1:12" ht="75">
      <c r="A359" s="6"/>
      <c r="B359" s="29"/>
      <c r="C359" s="29"/>
      <c r="D359" s="29"/>
      <c r="E359" s="29"/>
      <c r="F359" s="30"/>
      <c r="G359" s="126" t="s">
        <v>445</v>
      </c>
      <c r="H359" s="138" t="s">
        <v>358</v>
      </c>
      <c r="I359" s="117" t="s">
        <v>0</v>
      </c>
      <c r="J359" s="108">
        <f>SUM(J360)</f>
        <v>2517696</v>
      </c>
      <c r="K359" s="108">
        <f>SUM(K360)</f>
        <v>1587308</v>
      </c>
      <c r="L359" s="204">
        <f t="shared" si="16"/>
        <v>63.046054805663594</v>
      </c>
    </row>
    <row r="360" spans="1:12" ht="30">
      <c r="A360" s="6"/>
      <c r="B360" s="29"/>
      <c r="C360" s="29"/>
      <c r="D360" s="29"/>
      <c r="E360" s="29"/>
      <c r="F360" s="30"/>
      <c r="G360" s="150" t="s">
        <v>5</v>
      </c>
      <c r="H360" s="192"/>
      <c r="I360" s="151">
        <v>300</v>
      </c>
      <c r="J360" s="20">
        <v>2517696</v>
      </c>
      <c r="K360" s="20">
        <v>1587308</v>
      </c>
      <c r="L360" s="204">
        <f t="shared" si="16"/>
        <v>63.046054805663594</v>
      </c>
    </row>
    <row r="361" spans="1:12" ht="42.75">
      <c r="A361" s="6"/>
      <c r="B361" s="247" t="s">
        <v>14</v>
      </c>
      <c r="C361" s="247"/>
      <c r="D361" s="247"/>
      <c r="E361" s="247"/>
      <c r="F361" s="248"/>
      <c r="G361" s="7" t="s">
        <v>70</v>
      </c>
      <c r="H361" s="139" t="s">
        <v>129</v>
      </c>
      <c r="I361" s="9" t="s">
        <v>0</v>
      </c>
      <c r="J361" s="10">
        <f>SUM(J362)</f>
        <v>205732</v>
      </c>
      <c r="K361" s="10">
        <f>SUM(K362)</f>
        <v>86938.98</v>
      </c>
      <c r="L361" s="202">
        <f t="shared" si="16"/>
        <v>42.258365251881081</v>
      </c>
    </row>
    <row r="362" spans="1:12" ht="48" customHeight="1">
      <c r="A362" s="6"/>
      <c r="B362" s="245">
        <v>500</v>
      </c>
      <c r="C362" s="245"/>
      <c r="D362" s="245"/>
      <c r="E362" s="245"/>
      <c r="F362" s="246"/>
      <c r="G362" s="52" t="s">
        <v>393</v>
      </c>
      <c r="H362" s="17" t="s">
        <v>130</v>
      </c>
      <c r="I362" s="56" t="s">
        <v>0</v>
      </c>
      <c r="J362" s="43">
        <f>SUM(J363)</f>
        <v>205732</v>
      </c>
      <c r="K362" s="43">
        <f>SUM(K363)</f>
        <v>86938.98</v>
      </c>
      <c r="L362" s="204">
        <f t="shared" si="16"/>
        <v>42.258365251881081</v>
      </c>
    </row>
    <row r="363" spans="1:12" ht="50.25" customHeight="1">
      <c r="A363" s="6"/>
      <c r="B363" s="29"/>
      <c r="C363" s="29"/>
      <c r="D363" s="29"/>
      <c r="E363" s="29"/>
      <c r="F363" s="30"/>
      <c r="G363" s="140" t="s">
        <v>354</v>
      </c>
      <c r="H363" s="141" t="s">
        <v>355</v>
      </c>
      <c r="I363" s="142"/>
      <c r="J363" s="20">
        <f t="shared" ref="J363:K364" si="20">SUM(J364)</f>
        <v>205732</v>
      </c>
      <c r="K363" s="20">
        <f t="shared" si="20"/>
        <v>86938.98</v>
      </c>
      <c r="L363" s="204">
        <f t="shared" ref="L363:L436" si="21">K363/J363%</f>
        <v>42.258365251881081</v>
      </c>
    </row>
    <row r="364" spans="1:12" ht="45">
      <c r="A364" s="6"/>
      <c r="B364" s="29"/>
      <c r="C364" s="29"/>
      <c r="D364" s="29"/>
      <c r="E364" s="29"/>
      <c r="F364" s="30"/>
      <c r="G364" s="27" t="s">
        <v>447</v>
      </c>
      <c r="H364" s="49" t="s">
        <v>369</v>
      </c>
      <c r="I364" s="26"/>
      <c r="J364" s="20">
        <f t="shared" si="20"/>
        <v>205732</v>
      </c>
      <c r="K364" s="20">
        <f t="shared" si="20"/>
        <v>86938.98</v>
      </c>
      <c r="L364" s="204">
        <f t="shared" si="21"/>
        <v>42.258365251881081</v>
      </c>
    </row>
    <row r="365" spans="1:12" ht="30">
      <c r="A365" s="6"/>
      <c r="B365" s="29"/>
      <c r="C365" s="29"/>
      <c r="D365" s="29"/>
      <c r="E365" s="29"/>
      <c r="F365" s="30"/>
      <c r="G365" s="27" t="s">
        <v>2</v>
      </c>
      <c r="H365" s="49"/>
      <c r="I365" s="26">
        <v>200</v>
      </c>
      <c r="J365" s="20">
        <v>205732</v>
      </c>
      <c r="K365" s="20">
        <v>86938.98</v>
      </c>
      <c r="L365" s="204">
        <f t="shared" si="21"/>
        <v>42.258365251881081</v>
      </c>
    </row>
    <row r="366" spans="1:12" ht="42.75">
      <c r="A366" s="6"/>
      <c r="B366" s="29"/>
      <c r="C366" s="29"/>
      <c r="D366" s="29"/>
      <c r="E366" s="29"/>
      <c r="F366" s="30"/>
      <c r="G366" s="7" t="s">
        <v>182</v>
      </c>
      <c r="H366" s="143" t="s">
        <v>131</v>
      </c>
      <c r="I366" s="9" t="s">
        <v>0</v>
      </c>
      <c r="J366" s="10">
        <f t="shared" ref="J366:K369" si="22">SUM(J367)</f>
        <v>350000</v>
      </c>
      <c r="K366" s="10">
        <f t="shared" si="22"/>
        <v>0</v>
      </c>
      <c r="L366" s="202">
        <f t="shared" si="21"/>
        <v>0</v>
      </c>
    </row>
    <row r="367" spans="1:12" ht="45">
      <c r="A367" s="6"/>
      <c r="B367" s="29"/>
      <c r="C367" s="29"/>
      <c r="D367" s="29"/>
      <c r="E367" s="29"/>
      <c r="F367" s="30"/>
      <c r="G367" s="54" t="s">
        <v>359</v>
      </c>
      <c r="H367" s="98" t="s">
        <v>132</v>
      </c>
      <c r="I367" s="144"/>
      <c r="J367" s="14">
        <f>SUM(J368)</f>
        <v>350000</v>
      </c>
      <c r="K367" s="14">
        <f>SUM(K368)</f>
        <v>0</v>
      </c>
      <c r="L367" s="203">
        <f t="shared" si="21"/>
        <v>0</v>
      </c>
    </row>
    <row r="368" spans="1:12" ht="45">
      <c r="A368" s="6"/>
      <c r="B368" s="243" t="s">
        <v>13</v>
      </c>
      <c r="C368" s="243"/>
      <c r="D368" s="243"/>
      <c r="E368" s="243"/>
      <c r="F368" s="244"/>
      <c r="G368" s="54" t="s">
        <v>378</v>
      </c>
      <c r="H368" s="98" t="s">
        <v>133</v>
      </c>
      <c r="I368" s="144"/>
      <c r="J368" s="43">
        <f t="shared" si="22"/>
        <v>350000</v>
      </c>
      <c r="K368" s="43">
        <f t="shared" si="22"/>
        <v>0</v>
      </c>
      <c r="L368" s="203">
        <f t="shared" si="21"/>
        <v>0</v>
      </c>
    </row>
    <row r="369" spans="1:12" ht="45">
      <c r="A369" s="6"/>
      <c r="B369" s="78"/>
      <c r="C369" s="78"/>
      <c r="D369" s="78"/>
      <c r="E369" s="78"/>
      <c r="F369" s="79"/>
      <c r="G369" s="132" t="s">
        <v>135</v>
      </c>
      <c r="H369" s="145" t="s">
        <v>134</v>
      </c>
      <c r="I369" s="13" t="s">
        <v>0</v>
      </c>
      <c r="J369" s="20">
        <f t="shared" si="22"/>
        <v>350000</v>
      </c>
      <c r="K369" s="20">
        <f t="shared" si="22"/>
        <v>0</v>
      </c>
      <c r="L369" s="203">
        <f t="shared" si="21"/>
        <v>0</v>
      </c>
    </row>
    <row r="370" spans="1:12" ht="30">
      <c r="A370" s="6"/>
      <c r="B370" s="78"/>
      <c r="C370" s="78"/>
      <c r="D370" s="78"/>
      <c r="E370" s="78"/>
      <c r="F370" s="79"/>
      <c r="G370" s="27" t="s">
        <v>2</v>
      </c>
      <c r="H370" s="145"/>
      <c r="I370" s="26">
        <v>200</v>
      </c>
      <c r="J370" s="20">
        <v>350000</v>
      </c>
      <c r="K370" s="20">
        <v>0</v>
      </c>
      <c r="L370" s="204">
        <f t="shared" si="21"/>
        <v>0</v>
      </c>
    </row>
    <row r="371" spans="1:12" ht="59.25" customHeight="1">
      <c r="A371" s="6"/>
      <c r="B371" s="78"/>
      <c r="C371" s="78"/>
      <c r="D371" s="78"/>
      <c r="E371" s="78"/>
      <c r="F371" s="79"/>
      <c r="G371" s="7" t="s">
        <v>291</v>
      </c>
      <c r="H371" s="146" t="s">
        <v>292</v>
      </c>
      <c r="I371" s="9"/>
      <c r="J371" s="10">
        <f>SUM(J372:J372)</f>
        <v>5613566</v>
      </c>
      <c r="K371" s="10">
        <f>SUM(K372:K372)</f>
        <v>2382719.25</v>
      </c>
      <c r="L371" s="202">
        <f t="shared" si="21"/>
        <v>42.445733246923609</v>
      </c>
    </row>
    <row r="372" spans="1:12" ht="60" customHeight="1">
      <c r="A372" s="6"/>
      <c r="B372" s="78"/>
      <c r="C372" s="78"/>
      <c r="D372" s="78"/>
      <c r="E372" s="78"/>
      <c r="F372" s="79"/>
      <c r="G372" s="52" t="s">
        <v>295</v>
      </c>
      <c r="H372" s="17" t="s">
        <v>293</v>
      </c>
      <c r="I372" s="26"/>
      <c r="J372" s="20">
        <f>SUM(J373+J379+J388)</f>
        <v>5613566</v>
      </c>
      <c r="K372" s="43">
        <f>SUM(K373+K379+K388)</f>
        <v>2382719.25</v>
      </c>
      <c r="L372" s="203">
        <f t="shared" si="21"/>
        <v>42.445733246923609</v>
      </c>
    </row>
    <row r="373" spans="1:12" ht="45">
      <c r="A373" s="6"/>
      <c r="B373" s="78"/>
      <c r="C373" s="78"/>
      <c r="D373" s="78"/>
      <c r="E373" s="78"/>
      <c r="F373" s="79"/>
      <c r="G373" s="42" t="s">
        <v>296</v>
      </c>
      <c r="H373" s="17" t="s">
        <v>294</v>
      </c>
      <c r="I373" s="26"/>
      <c r="J373" s="14">
        <f>SUM(J374+J377)</f>
        <v>3824456</v>
      </c>
      <c r="K373" s="14">
        <f>SUM(K374+K377)</f>
        <v>2195964.2400000002</v>
      </c>
      <c r="L373" s="203">
        <f t="shared" si="21"/>
        <v>57.418996061139161</v>
      </c>
    </row>
    <row r="374" spans="1:12" ht="45">
      <c r="A374" s="6"/>
      <c r="B374" s="78"/>
      <c r="C374" s="78"/>
      <c r="D374" s="78"/>
      <c r="E374" s="78"/>
      <c r="F374" s="79"/>
      <c r="G374" s="195" t="s">
        <v>386</v>
      </c>
      <c r="H374" s="19" t="s">
        <v>297</v>
      </c>
      <c r="I374" s="26" t="s">
        <v>0</v>
      </c>
      <c r="J374" s="20">
        <f>SUM(J375:J376)</f>
        <v>3614456</v>
      </c>
      <c r="K374" s="72">
        <f>SUM(K375:K376)</f>
        <v>2058064.24</v>
      </c>
      <c r="L374" s="204">
        <f t="shared" si="21"/>
        <v>56.939806156168459</v>
      </c>
    </row>
    <row r="375" spans="1:12" ht="30">
      <c r="A375" s="6"/>
      <c r="B375" s="78"/>
      <c r="C375" s="78"/>
      <c r="D375" s="78"/>
      <c r="E375" s="78"/>
      <c r="F375" s="79"/>
      <c r="G375" s="21" t="s">
        <v>2</v>
      </c>
      <c r="H375" s="32" t="s">
        <v>0</v>
      </c>
      <c r="I375" s="26">
        <v>200</v>
      </c>
      <c r="J375" s="20">
        <v>3318000</v>
      </c>
      <c r="K375" s="20">
        <v>1791221.24</v>
      </c>
      <c r="L375" s="204">
        <f t="shared" si="21"/>
        <v>53.984968053044</v>
      </c>
    </row>
    <row r="376" spans="1:12" ht="15">
      <c r="A376" s="6"/>
      <c r="B376" s="221"/>
      <c r="C376" s="221"/>
      <c r="D376" s="221"/>
      <c r="E376" s="221"/>
      <c r="F376" s="222"/>
      <c r="G376" s="27" t="s">
        <v>1</v>
      </c>
      <c r="H376" s="31" t="s">
        <v>0</v>
      </c>
      <c r="I376" s="26">
        <v>800</v>
      </c>
      <c r="J376" s="20">
        <v>296456</v>
      </c>
      <c r="K376" s="20">
        <v>266843</v>
      </c>
      <c r="L376" s="204">
        <f t="shared" si="21"/>
        <v>90.010996572847233</v>
      </c>
    </row>
    <row r="377" spans="1:12" ht="45">
      <c r="A377" s="6"/>
      <c r="B377" s="78"/>
      <c r="C377" s="78"/>
      <c r="D377" s="78"/>
      <c r="E377" s="78"/>
      <c r="F377" s="79"/>
      <c r="G377" s="21" t="s">
        <v>394</v>
      </c>
      <c r="H377" s="32" t="s">
        <v>395</v>
      </c>
      <c r="I377" s="26"/>
      <c r="J377" s="20">
        <f>SUM(J378:J378)</f>
        <v>210000</v>
      </c>
      <c r="K377" s="20">
        <f>SUM(K378:K378)</f>
        <v>137900</v>
      </c>
      <c r="L377" s="204">
        <f t="shared" si="21"/>
        <v>65.666666666666671</v>
      </c>
    </row>
    <row r="378" spans="1:12" ht="30">
      <c r="A378" s="6"/>
      <c r="B378" s="78"/>
      <c r="C378" s="78"/>
      <c r="D378" s="78"/>
      <c r="E378" s="78"/>
      <c r="F378" s="79"/>
      <c r="G378" s="21" t="s">
        <v>2</v>
      </c>
      <c r="H378" s="32" t="s">
        <v>0</v>
      </c>
      <c r="I378" s="26">
        <v>200</v>
      </c>
      <c r="J378" s="20">
        <v>210000</v>
      </c>
      <c r="K378" s="20">
        <v>137900</v>
      </c>
      <c r="L378" s="203">
        <f t="shared" si="21"/>
        <v>65.666666666666671</v>
      </c>
    </row>
    <row r="379" spans="1:12" ht="45">
      <c r="A379" s="6"/>
      <c r="B379" s="78"/>
      <c r="C379" s="78"/>
      <c r="D379" s="78"/>
      <c r="E379" s="78"/>
      <c r="F379" s="79"/>
      <c r="G379" s="52" t="s">
        <v>299</v>
      </c>
      <c r="H379" s="75" t="s">
        <v>298</v>
      </c>
      <c r="I379" s="56"/>
      <c r="J379" s="43">
        <f>SUM(J380+J382+J385+J386)</f>
        <v>1160000</v>
      </c>
      <c r="K379" s="43">
        <f>SUM(K380+K382+K385+K386)</f>
        <v>186755.01</v>
      </c>
      <c r="L379" s="205">
        <f t="shared" si="21"/>
        <v>16.099569827586208</v>
      </c>
    </row>
    <row r="380" spans="1:12" ht="60">
      <c r="A380" s="6"/>
      <c r="B380" s="78"/>
      <c r="C380" s="78"/>
      <c r="D380" s="78"/>
      <c r="E380" s="78"/>
      <c r="F380" s="79"/>
      <c r="G380" s="27" t="s">
        <v>390</v>
      </c>
      <c r="H380" s="31" t="s">
        <v>329</v>
      </c>
      <c r="I380" s="26"/>
      <c r="J380" s="43">
        <f>SUM(J381)</f>
        <v>350000</v>
      </c>
      <c r="K380" s="43">
        <f>SUM(K381)</f>
        <v>126755.01</v>
      </c>
      <c r="L380" s="204">
        <f t="shared" si="21"/>
        <v>36.215717142857144</v>
      </c>
    </row>
    <row r="381" spans="1:12" ht="30">
      <c r="A381" s="6"/>
      <c r="B381" s="78"/>
      <c r="C381" s="78"/>
      <c r="D381" s="78"/>
      <c r="E381" s="78"/>
      <c r="F381" s="79"/>
      <c r="G381" s="27" t="s">
        <v>2</v>
      </c>
      <c r="H381" s="31"/>
      <c r="I381" s="26">
        <v>200</v>
      </c>
      <c r="J381" s="20">
        <v>350000</v>
      </c>
      <c r="K381" s="20">
        <v>126755.01</v>
      </c>
      <c r="L381" s="205">
        <f t="shared" si="21"/>
        <v>36.215717142857144</v>
      </c>
    </row>
    <row r="382" spans="1:12" ht="45">
      <c r="A382" s="6"/>
      <c r="B382" s="154"/>
      <c r="C382" s="154"/>
      <c r="D382" s="154"/>
      <c r="E382" s="154"/>
      <c r="F382" s="155"/>
      <c r="G382" s="27" t="s">
        <v>408</v>
      </c>
      <c r="H382" s="31" t="s">
        <v>409</v>
      </c>
      <c r="I382" s="26"/>
      <c r="J382" s="20">
        <f>SUM(J383)</f>
        <v>470000</v>
      </c>
      <c r="K382" s="20">
        <f>SUM(K383)</f>
        <v>0</v>
      </c>
      <c r="L382" s="204">
        <f t="shared" si="21"/>
        <v>0</v>
      </c>
    </row>
    <row r="383" spans="1:12" ht="30">
      <c r="A383" s="6"/>
      <c r="B383" s="154"/>
      <c r="C383" s="154"/>
      <c r="D383" s="154"/>
      <c r="E383" s="154"/>
      <c r="F383" s="155"/>
      <c r="G383" s="27" t="s">
        <v>2</v>
      </c>
      <c r="H383" s="31"/>
      <c r="I383" s="26">
        <v>200</v>
      </c>
      <c r="J383" s="20">
        <v>470000</v>
      </c>
      <c r="K383" s="20">
        <v>0</v>
      </c>
      <c r="L383" s="204">
        <f t="shared" si="21"/>
        <v>0</v>
      </c>
    </row>
    <row r="384" spans="1:12" ht="45">
      <c r="A384" s="6"/>
      <c r="B384" s="78"/>
      <c r="C384" s="78"/>
      <c r="D384" s="78"/>
      <c r="E384" s="78"/>
      <c r="F384" s="79"/>
      <c r="G384" s="27" t="s">
        <v>380</v>
      </c>
      <c r="H384" s="31" t="s">
        <v>381</v>
      </c>
      <c r="I384" s="26"/>
      <c r="J384" s="20">
        <f>SUM(J385)</f>
        <v>280000</v>
      </c>
      <c r="K384" s="20">
        <f>SUM(K385)</f>
        <v>0</v>
      </c>
      <c r="L384" s="204">
        <f t="shared" si="21"/>
        <v>0</v>
      </c>
    </row>
    <row r="385" spans="1:12" ht="30">
      <c r="A385" s="6"/>
      <c r="B385" s="78"/>
      <c r="C385" s="78"/>
      <c r="D385" s="78"/>
      <c r="E385" s="78"/>
      <c r="F385" s="79"/>
      <c r="G385" s="27" t="s">
        <v>2</v>
      </c>
      <c r="H385" s="31"/>
      <c r="I385" s="26">
        <v>200</v>
      </c>
      <c r="J385" s="20">
        <v>280000</v>
      </c>
      <c r="K385" s="20">
        <v>0</v>
      </c>
      <c r="L385" s="204">
        <f t="shared" si="21"/>
        <v>0</v>
      </c>
    </row>
    <row r="386" spans="1:12" ht="30">
      <c r="A386" s="6"/>
      <c r="B386" s="232"/>
      <c r="C386" s="232"/>
      <c r="D386" s="232"/>
      <c r="E386" s="232"/>
      <c r="F386" s="233"/>
      <c r="G386" s="27" t="s">
        <v>514</v>
      </c>
      <c r="H386" s="31" t="s">
        <v>515</v>
      </c>
      <c r="I386" s="26"/>
      <c r="J386" s="20">
        <f>SUM(J387)</f>
        <v>60000</v>
      </c>
      <c r="K386" s="20">
        <f>SUM(K387)</f>
        <v>60000</v>
      </c>
      <c r="L386" s="204">
        <f t="shared" ref="L386:L387" si="23">K386/J386%</f>
        <v>100</v>
      </c>
    </row>
    <row r="387" spans="1:12" ht="30">
      <c r="A387" s="6"/>
      <c r="B387" s="232"/>
      <c r="C387" s="232"/>
      <c r="D387" s="232"/>
      <c r="E387" s="232"/>
      <c r="F387" s="233"/>
      <c r="G387" s="27" t="s">
        <v>2</v>
      </c>
      <c r="H387" s="31"/>
      <c r="I387" s="26">
        <v>200</v>
      </c>
      <c r="J387" s="20">
        <v>60000</v>
      </c>
      <c r="K387" s="20">
        <v>60000</v>
      </c>
      <c r="L387" s="204">
        <f t="shared" si="23"/>
        <v>100</v>
      </c>
    </row>
    <row r="388" spans="1:12" ht="45">
      <c r="A388" s="6"/>
      <c r="B388" s="78"/>
      <c r="C388" s="78"/>
      <c r="D388" s="78"/>
      <c r="E388" s="78"/>
      <c r="F388" s="79"/>
      <c r="G388" s="52" t="s">
        <v>384</v>
      </c>
      <c r="H388" s="147" t="s">
        <v>387</v>
      </c>
      <c r="I388" s="56"/>
      <c r="J388" s="20">
        <f t="shared" ref="J388:J389" si="24">SUM(J389)</f>
        <v>629110</v>
      </c>
      <c r="K388" s="20">
        <f t="shared" ref="K388:K389" si="25">SUM(K389)</f>
        <v>0</v>
      </c>
      <c r="L388" s="204">
        <f t="shared" si="21"/>
        <v>0</v>
      </c>
    </row>
    <row r="389" spans="1:12" ht="45">
      <c r="A389" s="6"/>
      <c r="B389" s="78"/>
      <c r="C389" s="78"/>
      <c r="D389" s="78"/>
      <c r="E389" s="78"/>
      <c r="F389" s="79"/>
      <c r="G389" s="27" t="s">
        <v>385</v>
      </c>
      <c r="H389" s="49" t="s">
        <v>388</v>
      </c>
      <c r="I389" s="26"/>
      <c r="J389" s="20">
        <f t="shared" si="24"/>
        <v>629110</v>
      </c>
      <c r="K389" s="20">
        <f t="shared" si="25"/>
        <v>0</v>
      </c>
      <c r="L389" s="204">
        <f t="shared" si="21"/>
        <v>0</v>
      </c>
    </row>
    <row r="390" spans="1:12" ht="30">
      <c r="A390" s="6"/>
      <c r="B390" s="78"/>
      <c r="C390" s="78"/>
      <c r="D390" s="78"/>
      <c r="E390" s="78"/>
      <c r="F390" s="79"/>
      <c r="G390" s="27" t="s">
        <v>2</v>
      </c>
      <c r="H390" s="49"/>
      <c r="I390" s="26">
        <v>200</v>
      </c>
      <c r="J390" s="20">
        <v>629110</v>
      </c>
      <c r="K390" s="20">
        <v>0</v>
      </c>
      <c r="L390" s="204">
        <f t="shared" si="21"/>
        <v>0</v>
      </c>
    </row>
    <row r="391" spans="1:12" ht="61.5" customHeight="1">
      <c r="A391" s="6"/>
      <c r="B391" s="249" t="s">
        <v>12</v>
      </c>
      <c r="C391" s="249"/>
      <c r="D391" s="249"/>
      <c r="E391" s="249"/>
      <c r="F391" s="250"/>
      <c r="G391" s="7" t="s">
        <v>71</v>
      </c>
      <c r="H391" s="139" t="s">
        <v>136</v>
      </c>
      <c r="I391" s="9" t="s">
        <v>0</v>
      </c>
      <c r="J391" s="10">
        <f>SUM(J392+J396)</f>
        <v>1978000</v>
      </c>
      <c r="K391" s="10">
        <f>SUM(K392+K396)</f>
        <v>1265472.3999999999</v>
      </c>
      <c r="L391" s="204">
        <f t="shared" si="21"/>
        <v>63.977371081900905</v>
      </c>
    </row>
    <row r="392" spans="1:12" ht="75">
      <c r="A392" s="6"/>
      <c r="B392" s="15"/>
      <c r="C392" s="15"/>
      <c r="D392" s="15"/>
      <c r="E392" s="15"/>
      <c r="F392" s="16"/>
      <c r="G392" s="42" t="s">
        <v>332</v>
      </c>
      <c r="H392" s="55" t="s">
        <v>137</v>
      </c>
      <c r="I392" s="56" t="s">
        <v>0</v>
      </c>
      <c r="J392" s="43">
        <f t="shared" ref="J392:K394" si="26">SUM(J393)</f>
        <v>221000</v>
      </c>
      <c r="K392" s="43">
        <f t="shared" si="26"/>
        <v>165750</v>
      </c>
      <c r="L392" s="204">
        <f t="shared" si="21"/>
        <v>75</v>
      </c>
    </row>
    <row r="393" spans="1:12" ht="45">
      <c r="A393" s="6"/>
      <c r="B393" s="243" t="s">
        <v>11</v>
      </c>
      <c r="C393" s="243"/>
      <c r="D393" s="243"/>
      <c r="E393" s="243"/>
      <c r="F393" s="244"/>
      <c r="G393" s="42" t="s">
        <v>333</v>
      </c>
      <c r="H393" s="17" t="s">
        <v>334</v>
      </c>
      <c r="I393" s="13"/>
      <c r="J393" s="20">
        <f t="shared" si="26"/>
        <v>221000</v>
      </c>
      <c r="K393" s="20">
        <f t="shared" si="26"/>
        <v>165750</v>
      </c>
      <c r="L393" s="204">
        <f t="shared" si="21"/>
        <v>75</v>
      </c>
    </row>
    <row r="394" spans="1:12" ht="60">
      <c r="A394" s="6"/>
      <c r="B394" s="249" t="s">
        <v>10</v>
      </c>
      <c r="C394" s="249"/>
      <c r="D394" s="249"/>
      <c r="E394" s="249"/>
      <c r="F394" s="250"/>
      <c r="G394" s="18" t="s">
        <v>335</v>
      </c>
      <c r="H394" s="19" t="s">
        <v>336</v>
      </c>
      <c r="I394" s="26"/>
      <c r="J394" s="20">
        <f t="shared" si="26"/>
        <v>221000</v>
      </c>
      <c r="K394" s="20">
        <f t="shared" si="26"/>
        <v>165750</v>
      </c>
      <c r="L394" s="204">
        <f t="shared" si="21"/>
        <v>75</v>
      </c>
    </row>
    <row r="395" spans="1:12" ht="15">
      <c r="A395" s="6"/>
      <c r="B395" s="15"/>
      <c r="C395" s="15"/>
      <c r="D395" s="15"/>
      <c r="E395" s="15"/>
      <c r="F395" s="16"/>
      <c r="G395" s="27" t="s">
        <v>6</v>
      </c>
      <c r="H395" s="19"/>
      <c r="I395" s="26">
        <v>500</v>
      </c>
      <c r="J395" s="20">
        <v>221000</v>
      </c>
      <c r="K395" s="20">
        <v>165750</v>
      </c>
      <c r="L395" s="203">
        <f t="shared" si="21"/>
        <v>75</v>
      </c>
    </row>
    <row r="396" spans="1:12" ht="44.25" customHeight="1">
      <c r="A396" s="6"/>
      <c r="B396" s="15"/>
      <c r="C396" s="15"/>
      <c r="D396" s="15"/>
      <c r="E396" s="15"/>
      <c r="F396" s="16"/>
      <c r="G396" s="42" t="s">
        <v>337</v>
      </c>
      <c r="H396" s="17" t="s">
        <v>138</v>
      </c>
      <c r="I396" s="56"/>
      <c r="J396" s="43">
        <f t="shared" ref="J396:K398" si="27">SUM(J397)</f>
        <v>1757000</v>
      </c>
      <c r="K396" s="43">
        <f t="shared" si="27"/>
        <v>1099722.3999999999</v>
      </c>
      <c r="L396" s="204">
        <f t="shared" si="21"/>
        <v>62.590916334661351</v>
      </c>
    </row>
    <row r="397" spans="1:12" ht="45">
      <c r="A397" s="6"/>
      <c r="B397" s="15"/>
      <c r="C397" s="15"/>
      <c r="D397" s="15"/>
      <c r="E397" s="15"/>
      <c r="F397" s="16"/>
      <c r="G397" s="27" t="s">
        <v>338</v>
      </c>
      <c r="H397" s="31" t="s">
        <v>339</v>
      </c>
      <c r="I397" s="26"/>
      <c r="J397" s="43">
        <f t="shared" si="27"/>
        <v>1757000</v>
      </c>
      <c r="K397" s="43">
        <f t="shared" si="27"/>
        <v>1099722.3999999999</v>
      </c>
      <c r="L397" s="204">
        <f t="shared" si="21"/>
        <v>62.590916334661351</v>
      </c>
    </row>
    <row r="398" spans="1:12" ht="60">
      <c r="A398" s="6"/>
      <c r="B398" s="15"/>
      <c r="C398" s="15"/>
      <c r="D398" s="15"/>
      <c r="E398" s="15"/>
      <c r="F398" s="16"/>
      <c r="G398" s="27" t="s">
        <v>340</v>
      </c>
      <c r="H398" s="19" t="s">
        <v>341</v>
      </c>
      <c r="I398" s="26"/>
      <c r="J398" s="20">
        <f t="shared" si="27"/>
        <v>1757000</v>
      </c>
      <c r="K398" s="20">
        <f t="shared" si="27"/>
        <v>1099722.3999999999</v>
      </c>
      <c r="L398" s="204">
        <f t="shared" si="21"/>
        <v>62.590916334661351</v>
      </c>
    </row>
    <row r="399" spans="1:12" ht="30">
      <c r="A399" s="6"/>
      <c r="B399" s="15"/>
      <c r="C399" s="15"/>
      <c r="D399" s="15"/>
      <c r="E399" s="15"/>
      <c r="F399" s="16"/>
      <c r="G399" s="21" t="s">
        <v>2</v>
      </c>
      <c r="H399" s="32" t="s">
        <v>0</v>
      </c>
      <c r="I399" s="26">
        <v>200</v>
      </c>
      <c r="J399" s="20">
        <v>1757000</v>
      </c>
      <c r="K399" s="20">
        <v>1099722.3999999999</v>
      </c>
      <c r="L399" s="204">
        <f t="shared" si="21"/>
        <v>62.590916334661351</v>
      </c>
    </row>
    <row r="400" spans="1:12" ht="15">
      <c r="A400" s="6"/>
      <c r="B400" s="29"/>
      <c r="C400" s="29"/>
      <c r="D400" s="29"/>
      <c r="E400" s="29"/>
      <c r="F400" s="30"/>
      <c r="G400" s="7" t="s">
        <v>8</v>
      </c>
      <c r="H400" s="148" t="s">
        <v>139</v>
      </c>
      <c r="I400" s="9" t="s">
        <v>0</v>
      </c>
      <c r="J400" s="10">
        <f>SUM(J401)</f>
        <v>59510551.269999996</v>
      </c>
      <c r="K400" s="10">
        <f>SUM(K401)</f>
        <v>44075662.25999999</v>
      </c>
      <c r="L400" s="202">
        <f t="shared" si="21"/>
        <v>74.063609426214597</v>
      </c>
    </row>
    <row r="401" spans="1:12" ht="15">
      <c r="A401" s="6"/>
      <c r="B401" s="29"/>
      <c r="C401" s="29"/>
      <c r="D401" s="29"/>
      <c r="E401" s="29"/>
      <c r="F401" s="30"/>
      <c r="G401" s="88" t="s">
        <v>8</v>
      </c>
      <c r="H401" s="149" t="s">
        <v>139</v>
      </c>
      <c r="I401" s="13" t="s">
        <v>0</v>
      </c>
      <c r="J401" s="43">
        <f>SUM(J405+J408+J410+J415+J430+J433+J402+J427+J425+J417+J423+J419)</f>
        <v>59510551.269999996</v>
      </c>
      <c r="K401" s="43">
        <f>SUM(K405+K408+K410+K415+K430+K433+K402+K427+K425+K417+K423+K419)</f>
        <v>44075662.25999999</v>
      </c>
      <c r="L401" s="203">
        <f t="shared" si="21"/>
        <v>74.063609426214597</v>
      </c>
    </row>
    <row r="402" spans="1:12" ht="18" customHeight="1">
      <c r="A402" s="6"/>
      <c r="B402" s="243" t="s">
        <v>9</v>
      </c>
      <c r="C402" s="243"/>
      <c r="D402" s="243"/>
      <c r="E402" s="243"/>
      <c r="F402" s="244"/>
      <c r="G402" s="27" t="s">
        <v>77</v>
      </c>
      <c r="H402" s="90" t="s">
        <v>140</v>
      </c>
      <c r="I402" s="13"/>
      <c r="J402" s="20">
        <f>SUM(J403:J404)</f>
        <v>262508</v>
      </c>
      <c r="K402" s="20">
        <f>SUM(K403:K404)</f>
        <v>181781</v>
      </c>
      <c r="L402" s="204">
        <f t="shared" si="21"/>
        <v>69.247794352934008</v>
      </c>
    </row>
    <row r="403" spans="1:12" ht="30">
      <c r="A403" s="6"/>
      <c r="B403" s="78"/>
      <c r="C403" s="78"/>
      <c r="D403" s="78"/>
      <c r="E403" s="78"/>
      <c r="F403" s="79"/>
      <c r="G403" s="27" t="s">
        <v>2</v>
      </c>
      <c r="H403" s="32" t="s">
        <v>0</v>
      </c>
      <c r="I403" s="26">
        <v>200</v>
      </c>
      <c r="J403" s="23">
        <v>150000</v>
      </c>
      <c r="K403" s="23">
        <v>97400</v>
      </c>
      <c r="L403" s="204">
        <f t="shared" si="21"/>
        <v>64.933333333333337</v>
      </c>
    </row>
    <row r="404" spans="1:12" ht="15">
      <c r="A404" s="6"/>
      <c r="B404" s="15"/>
      <c r="C404" s="15"/>
      <c r="D404" s="15"/>
      <c r="E404" s="15"/>
      <c r="F404" s="16"/>
      <c r="G404" s="39" t="s">
        <v>1</v>
      </c>
      <c r="H404" s="41" t="s">
        <v>0</v>
      </c>
      <c r="I404" s="26">
        <v>800</v>
      </c>
      <c r="J404" s="23">
        <v>112508</v>
      </c>
      <c r="K404" s="23">
        <v>84381</v>
      </c>
      <c r="L404" s="204">
        <f t="shared" si="21"/>
        <v>75</v>
      </c>
    </row>
    <row r="405" spans="1:12" ht="15">
      <c r="A405" s="6"/>
      <c r="B405" s="15"/>
      <c r="C405" s="15"/>
      <c r="D405" s="15"/>
      <c r="E405" s="15"/>
      <c r="F405" s="16"/>
      <c r="G405" s="24" t="s">
        <v>74</v>
      </c>
      <c r="H405" s="90" t="s">
        <v>141</v>
      </c>
      <c r="I405" s="56"/>
      <c r="J405" s="20">
        <f>SUM(J406:J407)</f>
        <v>168300</v>
      </c>
      <c r="K405" s="20">
        <f>SUM(K406:K407)</f>
        <v>160449</v>
      </c>
      <c r="L405" s="204">
        <f t="shared" ref="L405" si="28">K405/J405%</f>
        <v>95.335115864527623</v>
      </c>
    </row>
    <row r="406" spans="1:12" ht="30">
      <c r="A406" s="6"/>
      <c r="B406" s="225"/>
      <c r="C406" s="225"/>
      <c r="D406" s="225"/>
      <c r="E406" s="225"/>
      <c r="F406" s="226"/>
      <c r="G406" s="27" t="s">
        <v>2</v>
      </c>
      <c r="H406" s="32" t="s">
        <v>0</v>
      </c>
      <c r="I406" s="26">
        <v>200</v>
      </c>
      <c r="J406" s="23">
        <v>160834</v>
      </c>
      <c r="K406" s="23">
        <v>160449</v>
      </c>
      <c r="L406" s="204">
        <f t="shared" si="21"/>
        <v>99.760622753895319</v>
      </c>
    </row>
    <row r="407" spans="1:12" ht="15">
      <c r="A407" s="6"/>
      <c r="B407" s="15"/>
      <c r="C407" s="15"/>
      <c r="D407" s="15"/>
      <c r="E407" s="15"/>
      <c r="F407" s="16"/>
      <c r="G407" s="39" t="s">
        <v>1</v>
      </c>
      <c r="H407" s="90"/>
      <c r="I407" s="26">
        <v>800</v>
      </c>
      <c r="J407" s="23">
        <v>7466</v>
      </c>
      <c r="K407" s="23">
        <v>0</v>
      </c>
      <c r="L407" s="204">
        <f t="shared" si="21"/>
        <v>0</v>
      </c>
    </row>
    <row r="408" spans="1:12" ht="15">
      <c r="A408" s="6"/>
      <c r="B408" s="15"/>
      <c r="C408" s="15"/>
      <c r="D408" s="15"/>
      <c r="E408" s="15"/>
      <c r="F408" s="16"/>
      <c r="G408" s="24" t="s">
        <v>72</v>
      </c>
      <c r="H408" s="90" t="s">
        <v>142</v>
      </c>
      <c r="I408" s="56"/>
      <c r="J408" s="20">
        <f>SUM(J409)</f>
        <v>3493096</v>
      </c>
      <c r="K408" s="20">
        <f>SUM(K409)</f>
        <v>2765172.23</v>
      </c>
      <c r="L408" s="204">
        <f t="shared" si="21"/>
        <v>79.161071725483637</v>
      </c>
    </row>
    <row r="409" spans="1:12" ht="90">
      <c r="A409" s="6"/>
      <c r="B409" s="15"/>
      <c r="C409" s="15"/>
      <c r="D409" s="15"/>
      <c r="E409" s="15"/>
      <c r="F409" s="16"/>
      <c r="G409" s="45" t="s">
        <v>3</v>
      </c>
      <c r="H409" s="90"/>
      <c r="I409" s="26">
        <v>100</v>
      </c>
      <c r="J409" s="20">
        <v>3493096</v>
      </c>
      <c r="K409" s="20">
        <v>2765172.23</v>
      </c>
      <c r="L409" s="204">
        <f t="shared" si="21"/>
        <v>79.161071725483637</v>
      </c>
    </row>
    <row r="410" spans="1:12" ht="15">
      <c r="A410" s="6"/>
      <c r="B410" s="15"/>
      <c r="C410" s="15"/>
      <c r="D410" s="15"/>
      <c r="E410" s="15"/>
      <c r="F410" s="16"/>
      <c r="G410" s="132" t="s">
        <v>7</v>
      </c>
      <c r="H410" s="156" t="s">
        <v>143</v>
      </c>
      <c r="I410" s="56"/>
      <c r="J410" s="20">
        <f>SUM(J411:J414)</f>
        <v>48425262.229999997</v>
      </c>
      <c r="K410" s="20">
        <f>SUM(K411:K414)</f>
        <v>35840386.259999998</v>
      </c>
      <c r="L410" s="204">
        <f t="shared" si="21"/>
        <v>74.011754628757529</v>
      </c>
    </row>
    <row r="411" spans="1:12" ht="90">
      <c r="A411" s="6"/>
      <c r="B411" s="15"/>
      <c r="C411" s="15"/>
      <c r="D411" s="15"/>
      <c r="E411" s="15"/>
      <c r="F411" s="16"/>
      <c r="G411" s="21" t="s">
        <v>3</v>
      </c>
      <c r="H411" s="156"/>
      <c r="I411" s="26">
        <v>100</v>
      </c>
      <c r="J411" s="20">
        <v>42941037.719999999</v>
      </c>
      <c r="K411" s="20">
        <v>32728324.219999999</v>
      </c>
      <c r="L411" s="204">
        <f t="shared" si="21"/>
        <v>76.216891714185621</v>
      </c>
    </row>
    <row r="412" spans="1:12" ht="30">
      <c r="A412" s="6"/>
      <c r="B412" s="15"/>
      <c r="C412" s="15"/>
      <c r="D412" s="15"/>
      <c r="E412" s="15"/>
      <c r="F412" s="16"/>
      <c r="G412" s="27" t="s">
        <v>2</v>
      </c>
      <c r="H412" s="31" t="s">
        <v>0</v>
      </c>
      <c r="I412" s="26">
        <v>200</v>
      </c>
      <c r="J412" s="20">
        <v>5066113</v>
      </c>
      <c r="K412" s="20">
        <v>2814527.63</v>
      </c>
      <c r="L412" s="204">
        <f t="shared" si="21"/>
        <v>55.555958384662958</v>
      </c>
    </row>
    <row r="413" spans="1:12" ht="30">
      <c r="A413" s="6"/>
      <c r="B413" s="184"/>
      <c r="C413" s="184"/>
      <c r="D413" s="184"/>
      <c r="E413" s="184"/>
      <c r="F413" s="185"/>
      <c r="G413" s="27" t="s">
        <v>5</v>
      </c>
      <c r="H413" s="41"/>
      <c r="I413" s="26">
        <v>300</v>
      </c>
      <c r="J413" s="20">
        <v>261611.51</v>
      </c>
      <c r="K413" s="20">
        <v>232454.41</v>
      </c>
      <c r="L413" s="204">
        <f t="shared" si="21"/>
        <v>88.854809943186368</v>
      </c>
    </row>
    <row r="414" spans="1:12" ht="15">
      <c r="A414" s="6"/>
      <c r="B414" s="15"/>
      <c r="C414" s="15"/>
      <c r="D414" s="15"/>
      <c r="E414" s="15"/>
      <c r="F414" s="16"/>
      <c r="G414" s="27" t="s">
        <v>1</v>
      </c>
      <c r="H414" s="31" t="s">
        <v>0</v>
      </c>
      <c r="I414" s="26">
        <v>800</v>
      </c>
      <c r="J414" s="20">
        <v>156500</v>
      </c>
      <c r="K414" s="20">
        <v>65080</v>
      </c>
      <c r="L414" s="204">
        <f t="shared" si="21"/>
        <v>41.584664536741215</v>
      </c>
    </row>
    <row r="415" spans="1:12" ht="45">
      <c r="A415" s="6"/>
      <c r="B415" s="15"/>
      <c r="C415" s="15"/>
      <c r="D415" s="15"/>
      <c r="E415" s="15"/>
      <c r="F415" s="16"/>
      <c r="G415" s="132" t="s">
        <v>73</v>
      </c>
      <c r="H415" s="95" t="s">
        <v>144</v>
      </c>
      <c r="I415" s="56"/>
      <c r="J415" s="20">
        <f>SUM(J416:J416)</f>
        <v>856000</v>
      </c>
      <c r="K415" s="20">
        <f>SUM(K416:K416)</f>
        <v>663360.97</v>
      </c>
      <c r="L415" s="204">
        <f t="shared" si="21"/>
        <v>77.49544042056074</v>
      </c>
    </row>
    <row r="416" spans="1:12" ht="90">
      <c r="A416" s="6"/>
      <c r="B416" s="15"/>
      <c r="C416" s="15"/>
      <c r="D416" s="15"/>
      <c r="E416" s="15"/>
      <c r="F416" s="16"/>
      <c r="G416" s="21" t="s">
        <v>3</v>
      </c>
      <c r="H416" s="95"/>
      <c r="I416" s="26">
        <v>100</v>
      </c>
      <c r="J416" s="20">
        <v>856000</v>
      </c>
      <c r="K416" s="20">
        <v>663360.97</v>
      </c>
      <c r="L416" s="204">
        <f t="shared" si="21"/>
        <v>77.49544042056074</v>
      </c>
    </row>
    <row r="417" spans="1:19" ht="30">
      <c r="A417" s="6"/>
      <c r="B417" s="15"/>
      <c r="C417" s="15"/>
      <c r="D417" s="15"/>
      <c r="E417" s="15"/>
      <c r="F417" s="16"/>
      <c r="G417" s="21" t="s">
        <v>218</v>
      </c>
      <c r="H417" s="31" t="s">
        <v>219</v>
      </c>
      <c r="I417" s="26"/>
      <c r="J417" s="20">
        <f>SUM(J418:J418)</f>
        <v>30000</v>
      </c>
      <c r="K417" s="20">
        <f>SUM(K418:K418)</f>
        <v>0</v>
      </c>
      <c r="L417" s="204">
        <f t="shared" si="21"/>
        <v>0</v>
      </c>
    </row>
    <row r="418" spans="1:19" ht="30">
      <c r="A418" s="6"/>
      <c r="B418" s="15"/>
      <c r="C418" s="15"/>
      <c r="D418" s="15"/>
      <c r="E418" s="15"/>
      <c r="F418" s="16"/>
      <c r="G418" s="27" t="s">
        <v>2</v>
      </c>
      <c r="H418" s="31"/>
      <c r="I418" s="26">
        <v>200</v>
      </c>
      <c r="J418" s="20">
        <v>30000</v>
      </c>
      <c r="K418" s="20">
        <v>0</v>
      </c>
      <c r="L418" s="204">
        <f t="shared" si="21"/>
        <v>0</v>
      </c>
    </row>
    <row r="419" spans="1:19" ht="45">
      <c r="A419" s="6"/>
      <c r="B419" s="240"/>
      <c r="C419" s="240"/>
      <c r="D419" s="240"/>
      <c r="E419" s="240"/>
      <c r="F419" s="241"/>
      <c r="G419" s="27" t="s">
        <v>516</v>
      </c>
      <c r="H419" s="31" t="s">
        <v>517</v>
      </c>
      <c r="I419" s="22"/>
      <c r="J419" s="20">
        <f>SUM(J420:J422)</f>
        <v>392183</v>
      </c>
      <c r="K419" s="20">
        <f>SUM(K420:K422)</f>
        <v>392182.8</v>
      </c>
      <c r="L419" s="204">
        <f t="shared" si="21"/>
        <v>99.999949003398925</v>
      </c>
    </row>
    <row r="420" spans="1:19" ht="90">
      <c r="A420" s="6"/>
      <c r="B420" s="240"/>
      <c r="C420" s="240"/>
      <c r="D420" s="240"/>
      <c r="E420" s="240"/>
      <c r="F420" s="241"/>
      <c r="G420" s="21" t="s">
        <v>3</v>
      </c>
      <c r="H420" s="156"/>
      <c r="I420" s="26">
        <v>100</v>
      </c>
      <c r="J420" s="20">
        <v>145299</v>
      </c>
      <c r="K420" s="20">
        <v>145298.79999999999</v>
      </c>
      <c r="L420" s="204">
        <f t="shared" si="21"/>
        <v>99.999862352803518</v>
      </c>
    </row>
    <row r="421" spans="1:19" ht="15">
      <c r="A421" s="6"/>
      <c r="B421" s="240"/>
      <c r="C421" s="240"/>
      <c r="D421" s="240"/>
      <c r="E421" s="240"/>
      <c r="F421" s="241"/>
      <c r="G421" s="27" t="s">
        <v>6</v>
      </c>
      <c r="H421" s="41" t="s">
        <v>0</v>
      </c>
      <c r="I421" s="26">
        <v>500</v>
      </c>
      <c r="J421" s="20">
        <v>195300</v>
      </c>
      <c r="K421" s="20">
        <v>195300</v>
      </c>
      <c r="L421" s="204">
        <f t="shared" si="21"/>
        <v>100</v>
      </c>
    </row>
    <row r="422" spans="1:19" ht="45">
      <c r="A422" s="6"/>
      <c r="B422" s="240"/>
      <c r="C422" s="240"/>
      <c r="D422" s="240"/>
      <c r="E422" s="240"/>
      <c r="F422" s="241"/>
      <c r="G422" s="27" t="s">
        <v>4</v>
      </c>
      <c r="H422" s="31" t="s">
        <v>0</v>
      </c>
      <c r="I422" s="26">
        <v>600</v>
      </c>
      <c r="J422" s="20">
        <v>51584</v>
      </c>
      <c r="K422" s="20">
        <v>51584</v>
      </c>
      <c r="L422" s="204">
        <f t="shared" si="21"/>
        <v>100</v>
      </c>
    </row>
    <row r="423" spans="1:19" ht="45">
      <c r="A423" s="6"/>
      <c r="B423" s="198"/>
      <c r="C423" s="198"/>
      <c r="D423" s="198"/>
      <c r="E423" s="198"/>
      <c r="F423" s="199"/>
      <c r="G423" s="65" t="s">
        <v>342</v>
      </c>
      <c r="H423" s="133" t="s">
        <v>479</v>
      </c>
      <c r="I423" s="22"/>
      <c r="J423" s="20">
        <f>SUM(J424:J424)</f>
        <v>2874492.04</v>
      </c>
      <c r="K423" s="20">
        <f>SUM(K424:K424)</f>
        <v>1791559.72</v>
      </c>
      <c r="L423" s="203">
        <f t="shared" si="21"/>
        <v>62.326132585150596</v>
      </c>
    </row>
    <row r="424" spans="1:19" ht="30">
      <c r="A424" s="6"/>
      <c r="B424" s="198"/>
      <c r="C424" s="198"/>
      <c r="D424" s="198"/>
      <c r="E424" s="198"/>
      <c r="F424" s="199"/>
      <c r="G424" s="27" t="s">
        <v>5</v>
      </c>
      <c r="H424" s="181"/>
      <c r="I424" s="26">
        <v>300</v>
      </c>
      <c r="J424" s="23">
        <v>2874492.04</v>
      </c>
      <c r="K424" s="23">
        <v>1791559.72</v>
      </c>
      <c r="L424" s="204">
        <f t="shared" si="21"/>
        <v>62.326132585150596</v>
      </c>
    </row>
    <row r="425" spans="1:19" ht="62.25" customHeight="1">
      <c r="A425" s="6"/>
      <c r="B425" s="15"/>
      <c r="C425" s="15"/>
      <c r="D425" s="15"/>
      <c r="E425" s="15"/>
      <c r="F425" s="16"/>
      <c r="G425" s="21" t="s">
        <v>448</v>
      </c>
      <c r="H425" s="31" t="s">
        <v>174</v>
      </c>
      <c r="I425" s="26"/>
      <c r="J425" s="20">
        <f>SUM(J426:J426)</f>
        <v>523</v>
      </c>
      <c r="K425" s="20">
        <f>SUM(K426:K426)</f>
        <v>0</v>
      </c>
      <c r="L425" s="204">
        <f t="shared" si="21"/>
        <v>0</v>
      </c>
    </row>
    <row r="426" spans="1:19" ht="30">
      <c r="A426" s="6"/>
      <c r="B426" s="15"/>
      <c r="C426" s="15"/>
      <c r="D426" s="15"/>
      <c r="E426" s="15"/>
      <c r="F426" s="16"/>
      <c r="G426" s="27" t="s">
        <v>2</v>
      </c>
      <c r="H426" s="31"/>
      <c r="I426" s="26">
        <v>200</v>
      </c>
      <c r="J426" s="20">
        <v>523</v>
      </c>
      <c r="K426" s="20">
        <v>0</v>
      </c>
      <c r="L426" s="204">
        <f t="shared" si="21"/>
        <v>0</v>
      </c>
    </row>
    <row r="427" spans="1:19" ht="45">
      <c r="A427" s="6"/>
      <c r="B427" s="15"/>
      <c r="C427" s="15"/>
      <c r="D427" s="15"/>
      <c r="E427" s="15"/>
      <c r="F427" s="16"/>
      <c r="G427" s="27" t="s">
        <v>165</v>
      </c>
      <c r="H427" s="90" t="s">
        <v>166</v>
      </c>
      <c r="I427" s="26" t="s">
        <v>0</v>
      </c>
      <c r="J427" s="20">
        <f>SUM(J428:J429)</f>
        <v>1352309</v>
      </c>
      <c r="K427" s="20">
        <f>SUM(K428:K429)</f>
        <v>1006277.4700000001</v>
      </c>
      <c r="L427" s="204">
        <f t="shared" si="21"/>
        <v>74.411800113731402</v>
      </c>
    </row>
    <row r="428" spans="1:19" ht="90">
      <c r="A428" s="6"/>
      <c r="B428" s="15"/>
      <c r="C428" s="15"/>
      <c r="D428" s="15"/>
      <c r="E428" s="15"/>
      <c r="F428" s="16"/>
      <c r="G428" s="27" t="s">
        <v>3</v>
      </c>
      <c r="H428" s="90"/>
      <c r="I428" s="26">
        <v>100</v>
      </c>
      <c r="J428" s="20">
        <v>1272728.8</v>
      </c>
      <c r="K428" s="20">
        <v>942686.55</v>
      </c>
      <c r="L428" s="204">
        <f t="shared" si="21"/>
        <v>74.068140046803379</v>
      </c>
    </row>
    <row r="429" spans="1:19" ht="30">
      <c r="A429" s="6"/>
      <c r="B429" s="15"/>
      <c r="C429" s="15"/>
      <c r="D429" s="15"/>
      <c r="E429" s="15"/>
      <c r="F429" s="16"/>
      <c r="G429" s="27" t="s">
        <v>2</v>
      </c>
      <c r="H429" s="31" t="s">
        <v>0</v>
      </c>
      <c r="I429" s="26">
        <v>200</v>
      </c>
      <c r="J429" s="20">
        <v>79580.2</v>
      </c>
      <c r="K429" s="20">
        <v>63590.92</v>
      </c>
      <c r="L429" s="205">
        <f t="shared" si="21"/>
        <v>79.907967057132296</v>
      </c>
    </row>
    <row r="430" spans="1:19" ht="60">
      <c r="A430" s="6"/>
      <c r="B430" s="15"/>
      <c r="C430" s="15"/>
      <c r="D430" s="15"/>
      <c r="E430" s="15"/>
      <c r="F430" s="16"/>
      <c r="G430" s="27" t="s">
        <v>449</v>
      </c>
      <c r="H430" s="82" t="s">
        <v>199</v>
      </c>
      <c r="I430" s="26"/>
      <c r="J430" s="20">
        <f>SUM(J431:J432)</f>
        <v>1630948</v>
      </c>
      <c r="K430" s="20">
        <f>SUM(K431:K432)</f>
        <v>1259623.97</v>
      </c>
      <c r="L430" s="204">
        <f t="shared" si="21"/>
        <v>77.232626055521081</v>
      </c>
    </row>
    <row r="431" spans="1:19" ht="90">
      <c r="A431" s="6"/>
      <c r="B431" s="15"/>
      <c r="C431" s="15"/>
      <c r="D431" s="15"/>
      <c r="E431" s="15"/>
      <c r="F431" s="16"/>
      <c r="G431" s="27" t="s">
        <v>3</v>
      </c>
      <c r="H431" s="31" t="s">
        <v>0</v>
      </c>
      <c r="I431" s="26">
        <v>100</v>
      </c>
      <c r="J431" s="20">
        <v>1622948</v>
      </c>
      <c r="K431" s="20">
        <v>1257424.74</v>
      </c>
      <c r="L431" s="204">
        <f t="shared" si="21"/>
        <v>77.477820607930752</v>
      </c>
    </row>
    <row r="432" spans="1:19" ht="30">
      <c r="A432" s="152"/>
      <c r="B432" s="15"/>
      <c r="C432" s="15"/>
      <c r="D432" s="15"/>
      <c r="E432" s="15"/>
      <c r="F432" s="16"/>
      <c r="G432" s="27" t="s">
        <v>2</v>
      </c>
      <c r="H432" s="90"/>
      <c r="I432" s="26">
        <v>200</v>
      </c>
      <c r="J432" s="20">
        <v>8000</v>
      </c>
      <c r="K432" s="20">
        <v>2199.23</v>
      </c>
      <c r="L432" s="204">
        <f t="shared" si="21"/>
        <v>27.490375</v>
      </c>
      <c r="S432" s="2" t="s">
        <v>379</v>
      </c>
    </row>
    <row r="433" spans="1:12" ht="45">
      <c r="A433" s="152"/>
      <c r="B433" s="153"/>
      <c r="C433" s="153"/>
      <c r="D433" s="153"/>
      <c r="E433" s="153"/>
      <c r="F433" s="36"/>
      <c r="G433" s="27" t="s">
        <v>47</v>
      </c>
      <c r="H433" s="90" t="s">
        <v>200</v>
      </c>
      <c r="I433" s="26"/>
      <c r="J433" s="20">
        <f>SUM(J434:J435)</f>
        <v>24930</v>
      </c>
      <c r="K433" s="20">
        <f>SUM(K434:K435)</f>
        <v>14868.84</v>
      </c>
      <c r="L433" s="204">
        <f t="shared" si="21"/>
        <v>59.642358604091456</v>
      </c>
    </row>
    <row r="434" spans="1:12" ht="90">
      <c r="A434" s="152"/>
      <c r="B434" s="153"/>
      <c r="C434" s="153"/>
      <c r="D434" s="153"/>
      <c r="E434" s="153"/>
      <c r="F434" s="36"/>
      <c r="G434" s="27" t="s">
        <v>3</v>
      </c>
      <c r="H434" s="90"/>
      <c r="I434" s="26">
        <v>100</v>
      </c>
      <c r="J434" s="20">
        <v>20580</v>
      </c>
      <c r="K434" s="20">
        <v>14868.84</v>
      </c>
      <c r="L434" s="205">
        <f t="shared" si="21"/>
        <v>72.248979591836729</v>
      </c>
    </row>
    <row r="435" spans="1:12" ht="30">
      <c r="A435" s="152"/>
      <c r="B435" s="153"/>
      <c r="C435" s="153"/>
      <c r="D435" s="153"/>
      <c r="E435" s="153"/>
      <c r="F435" s="36"/>
      <c r="G435" s="27" t="s">
        <v>2</v>
      </c>
      <c r="H435" s="31" t="s">
        <v>0</v>
      </c>
      <c r="I435" s="26">
        <v>200</v>
      </c>
      <c r="J435" s="20">
        <v>4350</v>
      </c>
      <c r="K435" s="20">
        <v>0</v>
      </c>
      <c r="L435" s="205">
        <f t="shared" si="21"/>
        <v>0</v>
      </c>
    </row>
    <row r="436" spans="1:12" ht="15">
      <c r="A436" s="152"/>
      <c r="B436" s="153"/>
      <c r="C436" s="153"/>
      <c r="D436" s="153"/>
      <c r="E436" s="153"/>
      <c r="F436" s="36"/>
      <c r="G436" s="7" t="s">
        <v>46</v>
      </c>
      <c r="H436" s="90"/>
      <c r="I436" s="26"/>
      <c r="J436" s="10">
        <f>SUM(J10+J95+J170+J190+J208+J252+J259+J289+J327+J361+J366+J391+J400+J244+J294+J371+J322)</f>
        <v>1311871187.1699998</v>
      </c>
      <c r="K436" s="10">
        <f>SUM(K10+K95+K170+K190+K208+K252+K259+K289+K327+K361+K366+K391+K400+K244+K294+K371+K322)</f>
        <v>960163908.13</v>
      </c>
      <c r="L436" s="210">
        <f t="shared" si="21"/>
        <v>73.190410576917145</v>
      </c>
    </row>
  </sheetData>
  <mergeCells count="65">
    <mergeCell ref="B116:F116"/>
    <mergeCell ref="B119:F119"/>
    <mergeCell ref="B122:F122"/>
    <mergeCell ref="B118:F118"/>
    <mergeCell ref="B208:F208"/>
    <mergeCell ref="B142:F142"/>
    <mergeCell ref="B150:F150"/>
    <mergeCell ref="B121:F121"/>
    <mergeCell ref="B144:F144"/>
    <mergeCell ref="B402:F402"/>
    <mergeCell ref="B358:F358"/>
    <mergeCell ref="B362:F362"/>
    <mergeCell ref="B361:F361"/>
    <mergeCell ref="B391:F391"/>
    <mergeCell ref="B368:F368"/>
    <mergeCell ref="B394:F394"/>
    <mergeCell ref="B393:F393"/>
    <mergeCell ref="B325:F325"/>
    <mergeCell ref="B324:F324"/>
    <mergeCell ref="B357:F357"/>
    <mergeCell ref="B328:F328"/>
    <mergeCell ref="B332:F332"/>
    <mergeCell ref="B329:F329"/>
    <mergeCell ref="B327:F327"/>
    <mergeCell ref="B82:F82"/>
    <mergeCell ref="B27:F27"/>
    <mergeCell ref="B28:F28"/>
    <mergeCell ref="B31:F31"/>
    <mergeCell ref="B333:F333"/>
    <mergeCell ref="B293:F293"/>
    <mergeCell ref="B151:F151"/>
    <mergeCell ref="B170:F170"/>
    <mergeCell ref="B216:F216"/>
    <mergeCell ref="B190:F190"/>
    <mergeCell ref="B225:F225"/>
    <mergeCell ref="B224:F224"/>
    <mergeCell ref="B226:F226"/>
    <mergeCell ref="B205:F205"/>
    <mergeCell ref="B207:F207"/>
    <mergeCell ref="B201:F201"/>
    <mergeCell ref="B18:F18"/>
    <mergeCell ref="B19:F19"/>
    <mergeCell ref="B26:F26"/>
    <mergeCell ref="B29:F29"/>
    <mergeCell ref="B32:F32"/>
    <mergeCell ref="B11:F11"/>
    <mergeCell ref="B15:F15"/>
    <mergeCell ref="B13:F13"/>
    <mergeCell ref="B14:F14"/>
    <mergeCell ref="B17:F17"/>
    <mergeCell ref="H1:L1"/>
    <mergeCell ref="H5:L5"/>
    <mergeCell ref="B7:L7"/>
    <mergeCell ref="B10:F10"/>
    <mergeCell ref="G2:L2"/>
    <mergeCell ref="G3:L3"/>
    <mergeCell ref="H4:L4"/>
    <mergeCell ref="B95:F95"/>
    <mergeCell ref="B115:F115"/>
    <mergeCell ref="B113:F113"/>
    <mergeCell ref="B110:F110"/>
    <mergeCell ref="B112:F112"/>
    <mergeCell ref="B96:F96"/>
    <mergeCell ref="B109:F109"/>
    <mergeCell ref="B107:F10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2023-04-11T05:08:57Z</cp:lastPrinted>
  <dcterms:created xsi:type="dcterms:W3CDTF">2013-10-18T09:34:20Z</dcterms:created>
  <dcterms:modified xsi:type="dcterms:W3CDTF">2023-10-12T08:43:50Z</dcterms:modified>
</cp:coreProperties>
</file>