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5" yWindow="-150" windowWidth="11025" windowHeight="9870"/>
  </bookViews>
  <sheets>
    <sheet name="Приложение №5" sheetId="2" r:id="rId1"/>
  </sheets>
  <definedNames>
    <definedName name="_xlnm.Print_Titles" localSheetId="0">'Приложение №5'!$7:$7</definedName>
    <definedName name="_xlnm.Print_Area" localSheetId="0">'Приложение №5'!$G$1:$L$304</definedName>
  </definedNames>
  <calcPr calcId="145621"/>
</workbook>
</file>

<file path=xl/calcChain.xml><?xml version="1.0" encoding="utf-8"?>
<calcChain xmlns="http://schemas.openxmlformats.org/spreadsheetml/2006/main">
  <c r="L303" i="2" l="1"/>
  <c r="K302" i="2"/>
  <c r="L302" i="2" s="1"/>
  <c r="L301" i="2"/>
  <c r="K300" i="2"/>
  <c r="L299" i="2"/>
  <c r="K298" i="2"/>
  <c r="J302" i="2"/>
  <c r="J300" i="2"/>
  <c r="L300" i="2" s="1"/>
  <c r="J298" i="2"/>
  <c r="L298" i="2" s="1"/>
  <c r="L295" i="2"/>
  <c r="K294" i="2"/>
  <c r="L293" i="2"/>
  <c r="K292" i="2"/>
  <c r="J292" i="2"/>
  <c r="L291" i="2"/>
  <c r="K290" i="2"/>
  <c r="J290" i="2"/>
  <c r="J294" i="2"/>
  <c r="K288" i="2"/>
  <c r="L238" i="2"/>
  <c r="K237" i="2"/>
  <c r="L237" i="2" s="1"/>
  <c r="L235" i="2"/>
  <c r="K234" i="2"/>
  <c r="L234" i="2" s="1"/>
  <c r="J237" i="2"/>
  <c r="J236" i="2" s="1"/>
  <c r="J234" i="2"/>
  <c r="J233" i="2"/>
  <c r="L232" i="2"/>
  <c r="K231" i="2"/>
  <c r="L231" i="2" s="1"/>
  <c r="J231" i="2"/>
  <c r="L218" i="2"/>
  <c r="K217" i="2"/>
  <c r="L217" i="2" s="1"/>
  <c r="J217" i="2"/>
  <c r="K233" i="2" l="1"/>
  <c r="L233" i="2" s="1"/>
  <c r="L294" i="2"/>
  <c r="L292" i="2"/>
  <c r="L290" i="2"/>
  <c r="K236" i="2"/>
  <c r="L236" i="2" s="1"/>
  <c r="K129" i="2" l="1"/>
  <c r="J129" i="2"/>
  <c r="J128" i="2" s="1"/>
  <c r="L131" i="2"/>
  <c r="K104" i="2"/>
  <c r="L104" i="2" s="1"/>
  <c r="J104" i="2"/>
  <c r="L105" i="2"/>
  <c r="K81" i="2"/>
  <c r="J81" i="2"/>
  <c r="L82" i="2"/>
  <c r="K120" i="2"/>
  <c r="J120" i="2"/>
  <c r="L119" i="2"/>
  <c r="K114" i="2"/>
  <c r="J114" i="2"/>
  <c r="L115" i="2"/>
  <c r="K109" i="2"/>
  <c r="J109" i="2"/>
  <c r="L110" i="2"/>
  <c r="K106" i="2"/>
  <c r="J106" i="2"/>
  <c r="L107" i="2"/>
  <c r="K101" i="2"/>
  <c r="J101" i="2"/>
  <c r="L102" i="2"/>
  <c r="K98" i="2"/>
  <c r="J98" i="2"/>
  <c r="L99" i="2"/>
  <c r="K89" i="2"/>
  <c r="J89" i="2"/>
  <c r="L90" i="2"/>
  <c r="K86" i="2"/>
  <c r="J86" i="2"/>
  <c r="L87" i="2"/>
  <c r="K83" i="2"/>
  <c r="J83" i="2"/>
  <c r="L84" i="2"/>
  <c r="K75" i="2"/>
  <c r="J75" i="2"/>
  <c r="L77" i="2"/>
  <c r="K66" i="2"/>
  <c r="J66" i="2"/>
  <c r="L68" i="2"/>
  <c r="L58" i="2"/>
  <c r="K57" i="2"/>
  <c r="J57" i="2"/>
  <c r="K38" i="2"/>
  <c r="J38" i="2"/>
  <c r="L39" i="2"/>
  <c r="K33" i="2"/>
  <c r="J33" i="2"/>
  <c r="L34" i="2"/>
  <c r="K31" i="2"/>
  <c r="J25" i="2"/>
  <c r="K25" i="2"/>
  <c r="L28" i="2"/>
  <c r="L297" i="2"/>
  <c r="L289" i="2"/>
  <c r="L286" i="2"/>
  <c r="L284" i="2"/>
  <c r="L283" i="2"/>
  <c r="L281" i="2"/>
  <c r="L280" i="2"/>
  <c r="L278" i="2"/>
  <c r="L276" i="2"/>
  <c r="L274" i="2"/>
  <c r="L273" i="2"/>
  <c r="L272" i="2"/>
  <c r="L270" i="2"/>
  <c r="L269" i="2"/>
  <c r="L268" i="2"/>
  <c r="L266" i="2"/>
  <c r="L264" i="2"/>
  <c r="L262" i="2"/>
  <c r="L258" i="2"/>
  <c r="L256" i="2"/>
  <c r="L253" i="2"/>
  <c r="L251" i="2"/>
  <c r="L248" i="2"/>
  <c r="L246" i="2"/>
  <c r="L242" i="2"/>
  <c r="L230" i="2"/>
  <c r="L226" i="2"/>
  <c r="L224" i="2"/>
  <c r="L221" i="2"/>
  <c r="L220" i="2"/>
  <c r="L216" i="2"/>
  <c r="L212" i="2"/>
  <c r="L208" i="2"/>
  <c r="L204" i="2"/>
  <c r="L201" i="2"/>
  <c r="L198" i="2"/>
  <c r="L194" i="2"/>
  <c r="L191" i="2"/>
  <c r="L188" i="2"/>
  <c r="L186" i="2"/>
  <c r="L182" i="2"/>
  <c r="L180" i="2"/>
  <c r="L178" i="2"/>
  <c r="L174" i="2"/>
  <c r="L170" i="2"/>
  <c r="L167" i="2"/>
  <c r="L164" i="2"/>
  <c r="L162" i="2"/>
  <c r="L160" i="2"/>
  <c r="L159" i="2"/>
  <c r="L157" i="2"/>
  <c r="L155" i="2"/>
  <c r="L151" i="2"/>
  <c r="L150" i="2"/>
  <c r="L149" i="2"/>
  <c r="L147" i="2"/>
  <c r="L143" i="2"/>
  <c r="L140" i="2"/>
  <c r="L138" i="2"/>
  <c r="L134" i="2"/>
  <c r="L130" i="2"/>
  <c r="L127" i="2"/>
  <c r="L125" i="2"/>
  <c r="L124" i="2"/>
  <c r="L122" i="2"/>
  <c r="L121" i="2"/>
  <c r="L118" i="2"/>
  <c r="L116" i="2"/>
  <c r="L113" i="2"/>
  <c r="L111" i="2"/>
  <c r="L108" i="2"/>
  <c r="L103" i="2"/>
  <c r="L100" i="2"/>
  <c r="L97" i="2"/>
  <c r="L95" i="2"/>
  <c r="L93" i="2"/>
  <c r="L91" i="2"/>
  <c r="L88" i="2"/>
  <c r="L85" i="2"/>
  <c r="L80" i="2"/>
  <c r="L79" i="2"/>
  <c r="L76" i="2"/>
  <c r="L74" i="2"/>
  <c r="L70" i="2"/>
  <c r="L67" i="2"/>
  <c r="L64" i="2"/>
  <c r="L62" i="2"/>
  <c r="L61" i="2"/>
  <c r="L56" i="2"/>
  <c r="L54" i="2"/>
  <c r="L53" i="2"/>
  <c r="L51" i="2"/>
  <c r="L49" i="2"/>
  <c r="L48" i="2"/>
  <c r="L46" i="2"/>
  <c r="L44" i="2"/>
  <c r="L42" i="2"/>
  <c r="L40" i="2"/>
  <c r="L37" i="2"/>
  <c r="L35" i="2"/>
  <c r="L32" i="2"/>
  <c r="L30" i="2"/>
  <c r="L27" i="2"/>
  <c r="L26" i="2"/>
  <c r="L24" i="2"/>
  <c r="L22" i="2"/>
  <c r="L20" i="2"/>
  <c r="L19" i="2"/>
  <c r="L18" i="2"/>
  <c r="L17" i="2"/>
  <c r="L15" i="2"/>
  <c r="L13" i="2"/>
  <c r="L11" i="2"/>
  <c r="L81" i="2" l="1"/>
  <c r="L57" i="2"/>
  <c r="K296" i="2"/>
  <c r="K287" i="2" s="1"/>
  <c r="K285" i="2"/>
  <c r="K282" i="2"/>
  <c r="K279" i="2"/>
  <c r="K277" i="2"/>
  <c r="K275" i="2"/>
  <c r="K271" i="2"/>
  <c r="K267" i="2"/>
  <c r="K265" i="2"/>
  <c r="K261" i="2"/>
  <c r="K257" i="2"/>
  <c r="K255" i="2"/>
  <c r="K252" i="2"/>
  <c r="K250" i="2"/>
  <c r="K247" i="2"/>
  <c r="K245" i="2"/>
  <c r="K241" i="2"/>
  <c r="K240" i="2" s="1"/>
  <c r="K229" i="2"/>
  <c r="K228" i="2" s="1"/>
  <c r="K227" i="2" s="1"/>
  <c r="K225" i="2"/>
  <c r="K223" i="2"/>
  <c r="K219" i="2"/>
  <c r="K215" i="2"/>
  <c r="K211" i="2"/>
  <c r="K207" i="2"/>
  <c r="K206" i="2" s="1"/>
  <c r="K203" i="2"/>
  <c r="K200" i="2"/>
  <c r="K197" i="2"/>
  <c r="K193" i="2"/>
  <c r="K190" i="2"/>
  <c r="K187" i="2"/>
  <c r="K185" i="2"/>
  <c r="K181" i="2"/>
  <c r="K179" i="2"/>
  <c r="K177" i="2"/>
  <c r="K173" i="2"/>
  <c r="K169" i="2"/>
  <c r="K166" i="2"/>
  <c r="K165" i="2" s="1"/>
  <c r="K163" i="2"/>
  <c r="K161" i="2"/>
  <c r="K158" i="2"/>
  <c r="K156" i="2"/>
  <c r="K154" i="2"/>
  <c r="K148" i="2"/>
  <c r="K146" i="2"/>
  <c r="K142" i="2"/>
  <c r="K139" i="2"/>
  <c r="K137" i="2"/>
  <c r="K136" i="2" s="1"/>
  <c r="K133" i="2"/>
  <c r="K126" i="2"/>
  <c r="K123" i="2"/>
  <c r="K117" i="2"/>
  <c r="K112" i="2"/>
  <c r="K96" i="2"/>
  <c r="K94" i="2"/>
  <c r="K92" i="2"/>
  <c r="K78" i="2"/>
  <c r="K73" i="2"/>
  <c r="K69" i="2"/>
  <c r="K63" i="2"/>
  <c r="K60" i="2"/>
  <c r="K55" i="2"/>
  <c r="K52" i="2"/>
  <c r="K50" i="2"/>
  <c r="K47" i="2"/>
  <c r="K45" i="2"/>
  <c r="K43" i="2"/>
  <c r="K41" i="2"/>
  <c r="K36" i="2"/>
  <c r="K29" i="2"/>
  <c r="K23" i="2"/>
  <c r="K21" i="2"/>
  <c r="K16" i="2"/>
  <c r="K14" i="2"/>
  <c r="K12" i="2"/>
  <c r="K10" i="2"/>
  <c r="J296" i="2"/>
  <c r="J288" i="2"/>
  <c r="J285" i="2"/>
  <c r="J282" i="2"/>
  <c r="J279" i="2"/>
  <c r="J277" i="2"/>
  <c r="J275" i="2"/>
  <c r="J271" i="2"/>
  <c r="J267" i="2"/>
  <c r="J265" i="2"/>
  <c r="J261" i="2"/>
  <c r="J257" i="2"/>
  <c r="J255" i="2"/>
  <c r="J252" i="2"/>
  <c r="J250" i="2"/>
  <c r="J247" i="2"/>
  <c r="J245" i="2"/>
  <c r="J241" i="2"/>
  <c r="J240" i="2" s="1"/>
  <c r="J239" i="2" s="1"/>
  <c r="J229" i="2"/>
  <c r="J225" i="2"/>
  <c r="J223" i="2"/>
  <c r="J219" i="2"/>
  <c r="J215" i="2"/>
  <c r="J211" i="2"/>
  <c r="J210" i="2" s="1"/>
  <c r="J209" i="2" s="1"/>
  <c r="J207" i="2"/>
  <c r="J206" i="2" s="1"/>
  <c r="J205" i="2" s="1"/>
  <c r="J203" i="2"/>
  <c r="J202" i="2" s="1"/>
  <c r="J200" i="2"/>
  <c r="J199" i="2" s="1"/>
  <c r="J197" i="2"/>
  <c r="J196" i="2" s="1"/>
  <c r="J193" i="2"/>
  <c r="J192" i="2" s="1"/>
  <c r="J190" i="2"/>
  <c r="J189" i="2" s="1"/>
  <c r="J187" i="2"/>
  <c r="J185" i="2"/>
  <c r="J184" i="2" s="1"/>
  <c r="J181" i="2"/>
  <c r="J179" i="2"/>
  <c r="J177" i="2"/>
  <c r="J173" i="2"/>
  <c r="J172" i="2" s="1"/>
  <c r="J171" i="2" s="1"/>
  <c r="J169" i="2"/>
  <c r="J168" i="2" s="1"/>
  <c r="J166" i="2"/>
  <c r="J165" i="2" s="1"/>
  <c r="J163" i="2"/>
  <c r="J161" i="2"/>
  <c r="J158" i="2"/>
  <c r="J156" i="2"/>
  <c r="J154" i="2"/>
  <c r="J148" i="2"/>
  <c r="J146" i="2"/>
  <c r="J142" i="2"/>
  <c r="J141" i="2" s="1"/>
  <c r="J139" i="2"/>
  <c r="J137" i="2"/>
  <c r="J133" i="2"/>
  <c r="J132" i="2" s="1"/>
  <c r="J126" i="2"/>
  <c r="J123" i="2"/>
  <c r="J117" i="2"/>
  <c r="J112" i="2"/>
  <c r="J96" i="2"/>
  <c r="J94" i="2"/>
  <c r="J92" i="2"/>
  <c r="J78" i="2"/>
  <c r="J73" i="2"/>
  <c r="J69" i="2"/>
  <c r="J65" i="2" s="1"/>
  <c r="J63" i="2"/>
  <c r="J60" i="2"/>
  <c r="J55" i="2"/>
  <c r="J52" i="2"/>
  <c r="J50" i="2"/>
  <c r="J47" i="2"/>
  <c r="J45" i="2"/>
  <c r="J43" i="2"/>
  <c r="J41" i="2"/>
  <c r="J36" i="2"/>
  <c r="J31" i="2"/>
  <c r="J29" i="2"/>
  <c r="J23" i="2"/>
  <c r="J21" i="2"/>
  <c r="J16" i="2"/>
  <c r="J14" i="2"/>
  <c r="J12" i="2"/>
  <c r="J10" i="2"/>
  <c r="J287" i="2" l="1"/>
  <c r="J214" i="2"/>
  <c r="J228" i="2"/>
  <c r="J227" i="2" s="1"/>
  <c r="K214" i="2"/>
  <c r="J59" i="2"/>
  <c r="J72" i="2"/>
  <c r="K72" i="2"/>
  <c r="J153" i="2"/>
  <c r="J152" i="2" s="1"/>
  <c r="J176" i="2"/>
  <c r="J175" i="2" s="1"/>
  <c r="K9" i="2"/>
  <c r="J9" i="2"/>
  <c r="J136" i="2"/>
  <c r="L136" i="2" s="1"/>
  <c r="J249" i="2"/>
  <c r="K59" i="2"/>
  <c r="L59" i="2" s="1"/>
  <c r="K128" i="2"/>
  <c r="L128" i="2" s="1"/>
  <c r="L129" i="2"/>
  <c r="K153" i="2"/>
  <c r="L154" i="2"/>
  <c r="K172" i="2"/>
  <c r="L173" i="2"/>
  <c r="L215" i="2"/>
  <c r="L229" i="2"/>
  <c r="K168" i="2"/>
  <c r="L168" i="2" s="1"/>
  <c r="L169" i="2"/>
  <c r="K199" i="2"/>
  <c r="L199" i="2" s="1"/>
  <c r="L200" i="2"/>
  <c r="K210" i="2"/>
  <c r="L211" i="2"/>
  <c r="K244" i="2"/>
  <c r="L245" i="2"/>
  <c r="K145" i="2"/>
  <c r="L146" i="2"/>
  <c r="K196" i="2"/>
  <c r="L196" i="2" s="1"/>
  <c r="L197" i="2"/>
  <c r="K222" i="2"/>
  <c r="L223" i="2"/>
  <c r="L288" i="2"/>
  <c r="L16" i="2"/>
  <c r="L38" i="2"/>
  <c r="L94" i="2"/>
  <c r="L117" i="2"/>
  <c r="L190" i="2"/>
  <c r="L257" i="2"/>
  <c r="L282" i="2"/>
  <c r="J244" i="2"/>
  <c r="L14" i="2"/>
  <c r="L36" i="2"/>
  <c r="L55" i="2"/>
  <c r="L78" i="2"/>
  <c r="L101" i="2"/>
  <c r="L126" i="2"/>
  <c r="L148" i="2"/>
  <c r="L179" i="2"/>
  <c r="L225" i="2"/>
  <c r="L267" i="2"/>
  <c r="L279" i="2"/>
  <c r="L296" i="2"/>
  <c r="J145" i="2"/>
  <c r="J144" i="2" s="1"/>
  <c r="J222" i="2"/>
  <c r="L12" i="2"/>
  <c r="L23" i="2"/>
  <c r="L33" i="2"/>
  <c r="L43" i="2"/>
  <c r="L52" i="2"/>
  <c r="L63" i="2"/>
  <c r="L75" i="2"/>
  <c r="L89" i="2"/>
  <c r="L98" i="2"/>
  <c r="L112" i="2"/>
  <c r="L123" i="2"/>
  <c r="L158" i="2"/>
  <c r="L166" i="2"/>
  <c r="L177" i="2"/>
  <c r="L187" i="2"/>
  <c r="L207" i="2"/>
  <c r="L241" i="2"/>
  <c r="L252" i="2"/>
  <c r="L265" i="2"/>
  <c r="L277" i="2"/>
  <c r="K202" i="2"/>
  <c r="L202" i="2" s="1"/>
  <c r="L203" i="2"/>
  <c r="K65" i="2"/>
  <c r="L65" i="2" s="1"/>
  <c r="L66" i="2"/>
  <c r="K254" i="2"/>
  <c r="L255" i="2"/>
  <c r="L73" i="2"/>
  <c r="K132" i="2"/>
  <c r="L132" i="2" s="1"/>
  <c r="L133" i="2"/>
  <c r="K141" i="2"/>
  <c r="L141" i="2" s="1"/>
  <c r="L142" i="2"/>
  <c r="K184" i="2"/>
  <c r="L185" i="2"/>
  <c r="K192" i="2"/>
  <c r="L192" i="2" s="1"/>
  <c r="L193" i="2"/>
  <c r="K205" i="2"/>
  <c r="L205" i="2" s="1"/>
  <c r="L206" i="2"/>
  <c r="K239" i="2"/>
  <c r="L239" i="2" s="1"/>
  <c r="L240" i="2"/>
  <c r="K249" i="2"/>
  <c r="K243" i="2" s="1"/>
  <c r="L250" i="2"/>
  <c r="K260" i="2"/>
  <c r="L261" i="2"/>
  <c r="L29" i="2"/>
  <c r="L47" i="2"/>
  <c r="L69" i="2"/>
  <c r="L83" i="2"/>
  <c r="L106" i="2"/>
  <c r="L139" i="2"/>
  <c r="L163" i="2"/>
  <c r="L181" i="2"/>
  <c r="L247" i="2"/>
  <c r="L271" i="2"/>
  <c r="J254" i="2"/>
  <c r="L45" i="2"/>
  <c r="L92" i="2"/>
  <c r="L114" i="2"/>
  <c r="L137" i="2"/>
  <c r="L161" i="2"/>
  <c r="K189" i="2"/>
  <c r="L189" i="2" s="1"/>
  <c r="J71" i="2"/>
  <c r="J183" i="2"/>
  <c r="J260" i="2"/>
  <c r="J259" i="2" s="1"/>
  <c r="L10" i="2"/>
  <c r="L21" i="2"/>
  <c r="L31" i="2"/>
  <c r="L41" i="2"/>
  <c r="L50" i="2"/>
  <c r="L60" i="2"/>
  <c r="L86" i="2"/>
  <c r="L96" i="2"/>
  <c r="L109" i="2"/>
  <c r="L120" i="2"/>
  <c r="L156" i="2"/>
  <c r="L165" i="2"/>
  <c r="K176" i="2"/>
  <c r="L219" i="2"/>
  <c r="L275" i="2"/>
  <c r="L285" i="2"/>
  <c r="J195" i="2"/>
  <c r="J135" i="2" l="1"/>
  <c r="J243" i="2"/>
  <c r="J213" i="2"/>
  <c r="L287" i="2"/>
  <c r="L249" i="2"/>
  <c r="K259" i="2"/>
  <c r="L259" i="2" s="1"/>
  <c r="L260" i="2"/>
  <c r="K71" i="2"/>
  <c r="L71" i="2" s="1"/>
  <c r="L72" i="2"/>
  <c r="K175" i="2"/>
  <c r="L175" i="2" s="1"/>
  <c r="L176" i="2"/>
  <c r="L227" i="2"/>
  <c r="L228" i="2"/>
  <c r="K171" i="2"/>
  <c r="L171" i="2" s="1"/>
  <c r="L172" i="2"/>
  <c r="K183" i="2"/>
  <c r="L183" i="2" s="1"/>
  <c r="L184" i="2"/>
  <c r="K8" i="2"/>
  <c r="L244" i="2"/>
  <c r="L254" i="2"/>
  <c r="K144" i="2"/>
  <c r="L144" i="2" s="1"/>
  <c r="L145" i="2"/>
  <c r="K209" i="2"/>
  <c r="L209" i="2" s="1"/>
  <c r="L210" i="2"/>
  <c r="K213" i="2"/>
  <c r="L214" i="2"/>
  <c r="K152" i="2"/>
  <c r="L152" i="2" s="1"/>
  <c r="L153" i="2"/>
  <c r="L243" i="2"/>
  <c r="K135" i="2"/>
  <c r="K195" i="2"/>
  <c r="L195" i="2" s="1"/>
  <c r="L222" i="2"/>
  <c r="L213" i="2" l="1"/>
  <c r="K304" i="2"/>
  <c r="L135" i="2"/>
  <c r="L25" i="2"/>
  <c r="L9" i="2"/>
  <c r="J8" i="2" l="1"/>
  <c r="L8" i="2" s="1"/>
  <c r="J304" i="2" l="1"/>
  <c r="L304" i="2" s="1"/>
</calcChain>
</file>

<file path=xl/sharedStrings.xml><?xml version="1.0" encoding="utf-8"?>
<sst xmlns="http://schemas.openxmlformats.org/spreadsheetml/2006/main" count="738" uniqueCount="408">
  <si>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</si>
  <si>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</si>
  <si>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</si>
  <si>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</si>
  <si>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</si>
  <si>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</si>
  <si>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Межбюджетные трансферты</t>
  </si>
  <si>
    <t>50.0.8020</t>
  </si>
  <si>
    <t>50.0.8019</t>
  </si>
  <si>
    <t>Центральный аппарат</t>
  </si>
  <si>
    <t>5005907</t>
  </si>
  <si>
    <t>Субвенция на осуществление первичного воинского учета на территориях, где отсутствуют военные комиссариаты</t>
  </si>
  <si>
    <t>50.0.0000</t>
  </si>
  <si>
    <t>Непрограммные расходы</t>
  </si>
  <si>
    <t>5000000</t>
  </si>
  <si>
    <t>Мероприятия по кадастровым работам, землеустройству, определению кадастровой стоимости и приобретению права собственности</t>
  </si>
  <si>
    <t>36.3.7297</t>
  </si>
  <si>
    <t>3637297</t>
  </si>
  <si>
    <t>36.3.0000</t>
  </si>
  <si>
    <t>3627312</t>
  </si>
  <si>
    <t>36.2.0000</t>
  </si>
  <si>
    <t>3620000</t>
  </si>
  <si>
    <t>3617325</t>
  </si>
  <si>
    <t>3617300</t>
  </si>
  <si>
    <t>36.1.0000</t>
  </si>
  <si>
    <t>3610000</t>
  </si>
  <si>
    <t>36.0.0000</t>
  </si>
  <si>
    <t>3600000</t>
  </si>
  <si>
    <t>30.1.0000</t>
  </si>
  <si>
    <t>3010000</t>
  </si>
  <si>
    <t>30.0.0000</t>
  </si>
  <si>
    <t>3000000</t>
  </si>
  <si>
    <t>2517260</t>
  </si>
  <si>
    <t>25.1.0000</t>
  </si>
  <si>
    <t>2510000</t>
  </si>
  <si>
    <t>25.0.0000</t>
  </si>
  <si>
    <t>2500000</t>
  </si>
  <si>
    <t>2437256</t>
  </si>
  <si>
    <t>2427246</t>
  </si>
  <si>
    <t>24.2.0000</t>
  </si>
  <si>
    <t>2420000</t>
  </si>
  <si>
    <t>24.1.7244</t>
  </si>
  <si>
    <t>2417244</t>
  </si>
  <si>
    <t>2417242</t>
  </si>
  <si>
    <t>24.1.0000</t>
  </si>
  <si>
    <t>2410000</t>
  </si>
  <si>
    <t>24.0.0000</t>
  </si>
  <si>
    <t>2400000</t>
  </si>
  <si>
    <t>2337235</t>
  </si>
  <si>
    <t>2330000</t>
  </si>
  <si>
    <t>23.0.0000</t>
  </si>
  <si>
    <t>2300000</t>
  </si>
  <si>
    <t>2117223</t>
  </si>
  <si>
    <t>21.1.0000</t>
  </si>
  <si>
    <t>2110000</t>
  </si>
  <si>
    <t>21.0.0000</t>
  </si>
  <si>
    <t>2100000</t>
  </si>
  <si>
    <t>1537215</t>
  </si>
  <si>
    <t>1530000</t>
  </si>
  <si>
    <t>15.2.0000</t>
  </si>
  <si>
    <t>1517008</t>
  </si>
  <si>
    <t>15.1.0000</t>
  </si>
  <si>
    <t>1510000</t>
  </si>
  <si>
    <t>15.0.0000</t>
  </si>
  <si>
    <t>1500000</t>
  </si>
  <si>
    <t>Субсидия на реализацию мероприятий на строительство и реконструкцию объектов водоснабжения и водоотведения за счет средств областного бюджета</t>
  </si>
  <si>
    <t>14.0.0000</t>
  </si>
  <si>
    <t>Мероприятия в области физической культуры и спорта</t>
  </si>
  <si>
    <t>1317188</t>
  </si>
  <si>
    <t>13.1.0000</t>
  </si>
  <si>
    <t>1310000</t>
  </si>
  <si>
    <t>13.0.0000</t>
  </si>
  <si>
    <t>1300000</t>
  </si>
  <si>
    <t>1215902</t>
  </si>
  <si>
    <t>12.1.0000</t>
  </si>
  <si>
    <t>1210000</t>
  </si>
  <si>
    <t>12.0.0000</t>
  </si>
  <si>
    <t>1200000</t>
  </si>
  <si>
    <t>11.3.0000</t>
  </si>
  <si>
    <t>1117160</t>
  </si>
  <si>
    <t>1117159</t>
  </si>
  <si>
    <t>1117158</t>
  </si>
  <si>
    <t>11.1.0000</t>
  </si>
  <si>
    <t>1110000</t>
  </si>
  <si>
    <t>11.0.0000</t>
  </si>
  <si>
    <t>1100000</t>
  </si>
  <si>
    <t>1017144</t>
  </si>
  <si>
    <t>10.1.0000</t>
  </si>
  <si>
    <t>1010000</t>
  </si>
  <si>
    <t>10.0.0000</t>
  </si>
  <si>
    <t>1000000</t>
  </si>
  <si>
    <t>Субсидия на обеспечение функционирования в вечернее время спортивных залов общеобразовательных организаций для занятий в них обучающихся</t>
  </si>
  <si>
    <t>0837143</t>
  </si>
  <si>
    <t>08.3.0000</t>
  </si>
  <si>
    <t>0817140</t>
  </si>
  <si>
    <t>08.1.0000</t>
  </si>
  <si>
    <t>0810000</t>
  </si>
  <si>
    <t>08.0.0000</t>
  </si>
  <si>
    <t>0800000</t>
  </si>
  <si>
    <t>Субсидия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</si>
  <si>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Субсидия на укрепление института семьи, повышение качества жизни  семей с несовершеннолетними детьми</t>
  </si>
  <si>
    <t>03.1.7304</t>
  </si>
  <si>
    <t>Субвенция на социальную поддержку отдельных категорий граждан в части ежемесячного пособия на ребенка</t>
  </si>
  <si>
    <t>0317304</t>
  </si>
  <si>
    <t>03.1.7089</t>
  </si>
  <si>
    <t>Субвенция на оказание социальной помощи отдельным категориям граждан</t>
  </si>
  <si>
    <t>0317089</t>
  </si>
  <si>
    <t>03.1.7087</t>
  </si>
  <si>
    <t>Субвенция на обеспечение деятельности органов местного самоуправления в сфере социальной защиты населения</t>
  </si>
  <si>
    <t>0317087</t>
  </si>
  <si>
    <t>03.1.7086</t>
  </si>
  <si>
    <t>Субвенция на денежные выплаты</t>
  </si>
  <si>
    <t>0317086</t>
  </si>
  <si>
    <t>03.1.7085</t>
  </si>
  <si>
    <t>Субвенция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</si>
  <si>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0317085</t>
  </si>
  <si>
    <t>03.1.7084</t>
  </si>
  <si>
    <t>Cубвенция на оплату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</si>
  <si>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0317084</t>
  </si>
  <si>
    <t>03.1.7083</t>
  </si>
  <si>
    <t>0317083</t>
  </si>
  <si>
    <t>03.1.7075</t>
  </si>
  <si>
    <t>Субвенция на социальную поддержку отдельных категорий граждан в части ежемесячной денежной выплаты ветеранам труда, труженикам тыла, реабилитированным лицам</t>
  </si>
  <si>
    <t>0317075</t>
  </si>
  <si>
    <t>03.1.7074</t>
  </si>
  <si>
    <t>Субвенция на предоставление гражданам субсидий на оплату жилого помещения и коммунальных услуг</t>
  </si>
  <si>
    <t>0317074</t>
  </si>
  <si>
    <t>03.1.5385</t>
  </si>
  <si>
    <t>Субвенция на выплату пособий при рождении ребенка гражданам, не подлежащим обязательному социальному страхованию на случай временной нетрудоспособности и в связи с материнством</t>
  </si>
  <si>
    <t>0315385</t>
  </si>
  <si>
    <t>03.1.5381</t>
  </si>
  <si>
    <t>Субвенция на выплату пособий по уходу за ребенком до достижения им возраста полутора лет гражданам, не подлежащим обязательному социальному страхованию на случай временной нетрудоспособности и в связи с материнством</t>
  </si>
  <si>
    <t>0315381</t>
  </si>
  <si>
    <t>03.1.5270</t>
  </si>
  <si>
    <t>Субвенция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за счет средств федерального бюджета</t>
  </si>
  <si>
    <t>0315270</t>
  </si>
  <si>
    <t>03.1.5250</t>
  </si>
  <si>
    <t>Субвенция на оплату жилищно-коммунальных услуг отдельным категориям граждан за счет средств федерального бюджета</t>
  </si>
  <si>
    <t>0315250</t>
  </si>
  <si>
    <t>03.1.5220</t>
  </si>
  <si>
    <t>Субвенция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России", за счет средств федерального бюджета</t>
  </si>
  <si>
    <t>0315220</t>
  </si>
  <si>
    <t>03.1.0000</t>
  </si>
  <si>
    <t>0310000</t>
  </si>
  <si>
    <t>03.0.0000</t>
  </si>
  <si>
    <t>0300000</t>
  </si>
  <si>
    <t xml:space="preserve">Мероприятия по патриотическому воспитанию граждан </t>
  </si>
  <si>
    <t>0267068</t>
  </si>
  <si>
    <t>0260000</t>
  </si>
  <si>
    <t>Субсидия на оказание (выполнение) муниципальными учреждениями услуг (работ) в сфере молодежной политики</t>
  </si>
  <si>
    <t>0250000</t>
  </si>
  <si>
    <t>02.4.0000</t>
  </si>
  <si>
    <t>0237060</t>
  </si>
  <si>
    <t>02.3.0000</t>
  </si>
  <si>
    <t>0230000</t>
  </si>
  <si>
    <t>0217311</t>
  </si>
  <si>
    <t>02.1.7055</t>
  </si>
  <si>
    <t xml:space="preserve">Субвенция на обеспечение деятельности органов опеки и попечительства </t>
  </si>
  <si>
    <t>0217055</t>
  </si>
  <si>
    <t>02.1.7053</t>
  </si>
  <si>
    <t>Субвенция на обеспечение бесплатным питанием обучающихся муниципальных образовательных организаций</t>
  </si>
  <si>
    <t>0217053</t>
  </si>
  <si>
    <t>02.1.7052</t>
  </si>
  <si>
    <t>Субвенция на организацию образовательного процесса в образовательных учреждениях</t>
  </si>
  <si>
    <t>0217052</t>
  </si>
  <si>
    <t>02.1.7051</t>
  </si>
  <si>
    <t>Субвенция на выплаты медицинским работникам, осуществляющим медицинское обслуживание обучающихся и воспитанников муниципальных образовательных учреждений</t>
  </si>
  <si>
    <t>0217051</t>
  </si>
  <si>
    <t>02.1.7050</t>
  </si>
  <si>
    <t>Субвенция на государственную поддержку опеки и попечительства</t>
  </si>
  <si>
    <t>0217050</t>
  </si>
  <si>
    <t>02.1.7049</t>
  </si>
  <si>
    <t>Субвенция на содержание муниципальных образовательных организаций для детей-сирот и детей, оставшихся без попечения родителей, и на предоставление социальных гарантий их воспитанникам</t>
  </si>
  <si>
    <t>0217049</t>
  </si>
  <si>
    <t>Субвенция на содержание ребенка в семье опекуна и приемной семье, а также вознаграждение, причитающееся приемному родителю</t>
  </si>
  <si>
    <t>0217046</t>
  </si>
  <si>
    <t>0217045</t>
  </si>
  <si>
    <t>Субвенция на компенсацию расходов на содержание ребенка в дошкольной образовательной организации</t>
  </si>
  <si>
    <t>0217043</t>
  </si>
  <si>
    <t>0217042</t>
  </si>
  <si>
    <t>0217031</t>
  </si>
  <si>
    <t>0215260</t>
  </si>
  <si>
    <t>02.1.0000</t>
  </si>
  <si>
    <t>0210000</t>
  </si>
  <si>
    <t>02.0.0000</t>
  </si>
  <si>
    <t>0200000</t>
  </si>
  <si>
    <t>Вид расходов</t>
  </si>
  <si>
    <t>Код целевой классификации</t>
  </si>
  <si>
    <t>Наименование</t>
  </si>
  <si>
    <t>Итого</t>
  </si>
  <si>
    <t>Предупреждение и ликвидация последствий чрезвычайных ситуаций и стихийных бедствий природного и техногенного характера</t>
  </si>
  <si>
    <t>Субвенция на освобождение от оплаты стоимости проезда детей из многодетных семей, обучающихся в общеобразовательных учреждениях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</si>
  <si>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</si>
  <si>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</si>
  <si>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Осуществление полномочий Российской Федерации по государственной регистрации актов гражданского состояния</t>
  </si>
  <si>
    <t>Субвенция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</si>
  <si>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Субсидия на финансирование дорожного хозяйства</t>
  </si>
  <si>
    <t>Субвенции на ежемесячную денежную выплату, назначаемую при рождении третьего ребенка или последующих детей до достижения ребенком возраста трех лет, за счет средств областного бюджета</t>
  </si>
  <si>
    <t>Муниципальная программа «Развитие образования и молодежной политики в Гаврилов-Ямском районе»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</si>
  <si>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</si>
  <si>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</si>
  <si>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</si>
  <si>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</si>
  <si>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Расходы на оздоровление и отдых детей за счет средств бюджета муниципального района</t>
  </si>
  <si>
    <t>Мероприятия в области образования</t>
  </si>
  <si>
    <t>Обеспечение деятельности прочих учреждений образования</t>
  </si>
  <si>
    <t>Расходы на выплату единовременного пособия при всех формах устройства детей, лишенных родительского попечения, в семью за счет средств федерального бюджета</t>
  </si>
  <si>
    <t>02.1.1201</t>
  </si>
  <si>
    <t>02.1.1202</t>
  </si>
  <si>
    <t>02.1.1203</t>
  </si>
  <si>
    <t>02.1.1205</t>
  </si>
  <si>
    <t>02.1.1206</t>
  </si>
  <si>
    <t>02.1.1209</t>
  </si>
  <si>
    <t>02.1.1204</t>
  </si>
  <si>
    <t>Мероприятия на реализацию муниципальной целевой программы «Молодежь»</t>
  </si>
  <si>
    <t>02.3.1221</t>
  </si>
  <si>
    <t xml:space="preserve"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на 2012-2015 годы </t>
  </si>
  <si>
    <t>Расходы на проведение мероприятий по патриотическому воспитанию граждан</t>
  </si>
  <si>
    <t>02.4.1214</t>
  </si>
  <si>
    <t xml:space="preserve">Муниципальная программа «Социальная поддержка населения Гаврилов-Ямского муниципального района» </t>
  </si>
  <si>
    <t>Поддержка общественных организаций</t>
  </si>
  <si>
    <t>03.1.1110</t>
  </si>
  <si>
    <t>02.1.7043</t>
  </si>
  <si>
    <t>02.1.7046</t>
  </si>
  <si>
    <t>02.1.7106</t>
  </si>
  <si>
    <t>02.1.7100</t>
  </si>
  <si>
    <t>03.1.7097</t>
  </si>
  <si>
    <t>02.3.7065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</si>
  <si>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</si>
  <si>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целевая программа «Комплексные меры противодействия злоупотреблению наркотикам и их незаконному обороту в Гаврилов-Ямском муниципальном районе» на 2014-2015 годы</t>
  </si>
  <si>
    <t>Реализация мероприятий муниципальной целевой программы «Комплексные меры противодействия злоупотреблению наркотикам и их незаконному обороту в Гаврилов-Ямском муниципальном районе» на 2014-2015 годы</t>
  </si>
  <si>
    <t>08.1.1223</t>
  </si>
  <si>
    <t>08.1.7143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</si>
  <si>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</si>
  <si>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Муниципальная целевая программа «Обеспечение функционирования органа повседневного управления Гаврилов-Ямского муниципального района»</t>
  </si>
  <si>
    <t>Муниципальная целевая программа «Повышение безопасности дорожного движения в Гаврилов-Ямском муниципальном районе» на 2012-2014 годы</t>
  </si>
  <si>
    <t>Мероприятия на реализацию муниципальной целевой программы «Повышение безопасности дорожного движения в Гаврилов-Ямском муниципальном районе» на 2012-2014 годы</t>
  </si>
  <si>
    <t>08.3.1023</t>
  </si>
  <si>
    <t>Обеспечение деятельности органа повседневного управления Гаврилов-Ямского муниципального района</t>
  </si>
  <si>
    <t>10.1.1224</t>
  </si>
  <si>
    <t>10.1.1015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</si>
  <si>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</si>
  <si>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</si>
  <si>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11.1.1211</t>
  </si>
  <si>
    <t>Обеспечение деятельности библиотеки</t>
  </si>
  <si>
    <t>11.1.1212</t>
  </si>
  <si>
    <t>11.2.0000</t>
  </si>
  <si>
    <t>11.2.1225</t>
  </si>
  <si>
    <t>Мероприятия на реализацию муниципальной целевой программы «Возрождение традиционной народной культуры»</t>
  </si>
  <si>
    <t>11.3.1226</t>
  </si>
  <si>
    <t>Муниципальная программа «Охрана окружающей среды Гаврилов-Ямского муниципального района»</t>
  </si>
  <si>
    <t>Муниципальная целевая программа «Обращение с твердыми бытовыми отходами на территории Гаврилов-Ямского муниципального района» на 2012-2014 годы</t>
  </si>
  <si>
    <t>Мероприятия по охране окружающей среды</t>
  </si>
  <si>
    <t>12.1.1013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</si>
  <si>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</si>
  <si>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целевая программа «Развитие физической культуры и спорта в Гаврилов-Ямском муниципальном районе»  на 2014-2015 годы</t>
  </si>
  <si>
    <t>13.1.1217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</si>
  <si>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</si>
  <si>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 xml:space="preserve">Муниципальная программа «Экономическое развитие и инновационная экономика Гаврилов-Ямского муниципального района» </t>
  </si>
  <si>
    <t>Субсидия организациям и индивидуальным предпринимателям, оказывающие социально-значимые бытовые услуги сельскому населению</t>
  </si>
  <si>
    <t>15.1.1020</t>
  </si>
  <si>
    <t>Субсидия на возмещение недополученных доходов хозяйствующим субъектам, оказывающим населению услуги в общих отделениях общественных бань</t>
  </si>
  <si>
    <t>Муниципальная целевая программа «Поддержка и развитие малого и среднего предпринимательства Гаврилов-Ямского муниципального района» на 2013-2015 годы</t>
  </si>
  <si>
    <t>15.2.1109</t>
  </si>
  <si>
    <t>Расходы на содействие развитию малого и среднего предпринимательства</t>
  </si>
  <si>
    <t xml:space="preserve">Муниципальная программа «Эффективная власть в Гаврилов-Ямском муниципальном районе» </t>
  </si>
  <si>
    <t>Муниципальная целевая программа «Развитие муниципальной службы в Гаврилов-Ямском муниципальном районе»</t>
  </si>
  <si>
    <t>Расходы на развитие муниципальной службы</t>
  </si>
  <si>
    <t>21.1.1106</t>
  </si>
  <si>
    <t>Муниципальная программа «Информационное общество в Гаврилов-Ямском муниципальном районе»</t>
  </si>
  <si>
    <t>Муниципальная целевая программа «Развитие средств массовой информации на территории Гаврилов-Ямского муниципального района» на 2014-2016 годы</t>
  </si>
  <si>
    <t>23.2.0000</t>
  </si>
  <si>
    <t>Субсидия МАУ «Редакция газеты «Гаврилов-Ямский вестник»</t>
  </si>
  <si>
    <t>23.2.1011</t>
  </si>
  <si>
    <t>Муниципальная программа «Развитие дорожного хозяйства и транспорта в Гаврилов-Ямском муниципальном районе»</t>
  </si>
  <si>
    <t>Субсидия хозяйствующим субъектам, осуществляющим пассажирские перевозки автомобильным транспортом общего пользования на внутримуниципальных автобусных маршрутах в связи с государственным регулированием тарифов</t>
  </si>
  <si>
    <t>Расходы на финансирование дорожного хозяйства</t>
  </si>
  <si>
    <t>24.1.1004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</si>
  <si>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 на 2014-2015 годы</t>
  </si>
  <si>
    <t>24.2.1002</t>
  </si>
  <si>
    <t>Муниципальная программа «Развитие сельского хозяйства в Гаврилов-Ямском муниципальном районе»</t>
  </si>
  <si>
    <t>Мероприятия, направленные на закрепление молодых специалистов, работающих в сельхозпредприятиях</t>
  </si>
  <si>
    <t>25.1.1010</t>
  </si>
  <si>
    <t>Муниципальная программа «Энергоэффективность в Гаврилов-Ямском муниципальном»</t>
  </si>
  <si>
    <t>Субвенция на обеспечение предоставления услуг по дошкольному образованию детей в дошкольных образовательных организациях</t>
  </si>
  <si>
    <t>02.1.7311</t>
  </si>
  <si>
    <t>Мероприятия по повышению энергоэффективности и энергосбережению</t>
  </si>
  <si>
    <t>30.1.1014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</si>
  <si>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</si>
  <si>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Ведомственная целевая программа управления финансов администрации Гаврилов-Ямского муниципального района</t>
  </si>
  <si>
    <t>Мероприятия по управлению, распоряжению имуществом, находящимся в  муниципальной  собственности, и приобретению права собственности</t>
  </si>
  <si>
    <t>Расходы на оплату информационных услуг</t>
  </si>
  <si>
    <t>36.1.1017</t>
  </si>
  <si>
    <t xml:space="preserve">Реализация мероприятий ведомственной целевой программы управления  финансов Гаврилов-Ямского муниципального района    </t>
  </si>
  <si>
    <t>36.1.1228</t>
  </si>
  <si>
    <t>36.2.1009</t>
  </si>
  <si>
    <t>Мероприятия по управлению муниципальным имуществом Гаврилов-Ямского района</t>
  </si>
  <si>
    <t>36.2.1028</t>
  </si>
  <si>
    <t>36.3.1029</t>
  </si>
  <si>
    <t>Дотации поселениям Ярославской области на выравнивание бюджетной обеспеченности за счет средств областного бюджета</t>
  </si>
  <si>
    <t>Глава муниципального образования</t>
  </si>
  <si>
    <t>50.0.1101</t>
  </si>
  <si>
    <t>50.0.1102</t>
  </si>
  <si>
    <t>50.0.1103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</si>
  <si>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</si>
  <si>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</si>
  <si>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50.0.1099</t>
  </si>
  <si>
    <t>Расходы, связанные с деятельностью органов местного самоуправления</t>
  </si>
  <si>
    <t>50.0.1104</t>
  </si>
  <si>
    <t>Мероприятия в области социальной политики</t>
  </si>
  <si>
    <t>03.1.1229</t>
  </si>
  <si>
    <t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на 2014-2015 годы</t>
  </si>
  <si>
    <t>03.2.0000</t>
  </si>
  <si>
    <t>03.2.1024</t>
  </si>
  <si>
    <t>Транзитные средства для поселений</t>
  </si>
  <si>
    <t>99.0.0000</t>
  </si>
  <si>
    <t>Обеспечение деятельности учреждений в области молодежной политики</t>
  </si>
  <si>
    <t>11.1.1215</t>
  </si>
  <si>
    <t>Пенсия за выслугу лет гражданам, замещавшим должности муниципальной службы в Гаврилов-Ямском муниципальном районе</t>
  </si>
  <si>
    <t>03.3.0000</t>
  </si>
  <si>
    <t xml:space="preserve">Доплаты к пенсиям за выслугу лет гражданам, замещавшим должности муниципальной службы </t>
  </si>
  <si>
    <t>03.3.1218</t>
  </si>
  <si>
    <t>14.1.0000</t>
  </si>
  <si>
    <t>Капитальные вложения в объекты недвижимого имущества государственной (муниципальной) собственности</t>
  </si>
  <si>
    <t xml:space="preserve">Расходы на укрепление института семьи, повышение качества жизни семей с несовершеннолетними детьми </t>
  </si>
  <si>
    <t>03.1.1231</t>
  </si>
  <si>
    <t>к решению Собрания представителей</t>
  </si>
  <si>
    <t>99.0.5118</t>
  </si>
  <si>
    <t>11.1.1203</t>
  </si>
  <si>
    <t>15.3.0000</t>
  </si>
  <si>
    <t>15.3.1005</t>
  </si>
  <si>
    <t>Мероприятия на возмещение недополученных доходов хозяйствующим субъектам, оказывающим населению услуги в общих отделениях общественных бань</t>
  </si>
  <si>
    <t>02.1.5260</t>
  </si>
  <si>
    <t xml:space="preserve">Мероприятия на реализацию муниципальной целевой программы «Профилактика безнадзорности, правонарушений и защита прав несовершеннолетних в Гаврилов-Ямском муниципальном районе» на 2014-2015 годы </t>
  </si>
  <si>
    <t>Субсидия на реализацию мероприятий по строительству и реконструкции спортивных объектов за счет средств областного бюджета</t>
  </si>
  <si>
    <t>24.2.7256</t>
  </si>
  <si>
    <t>Мероприятия на реализацию муниципальной целевой программы «Поддержка въездного и внутреннего туризма в Гаврилов-Ямском муниципальном районе»</t>
  </si>
  <si>
    <t>Дотации поселениям муниципального района на выравнивание бюджетной обеспеченности за счет средств бюджета муниципального района</t>
  </si>
  <si>
    <t>02.4.7066</t>
  </si>
  <si>
    <t>13.1.1030</t>
  </si>
  <si>
    <t>Расходы на реализацию мероприятий по строительствуи реконструкции спортивных объектов за счет средств  бюджета муниципального района</t>
  </si>
  <si>
    <t>Расходы на реализацию региональной программы дополнительных мероприятий в сфере занятости населения Ярославской области за счет средств федерального бюджета</t>
  </si>
  <si>
    <t>50.0.5083</t>
  </si>
  <si>
    <t>Повышение финансовых возможностей поселений Гаврилов-Ямского муниципального района</t>
  </si>
  <si>
    <t>13.1.7195</t>
  </si>
  <si>
    <t>50.0.5930</t>
  </si>
  <si>
    <t xml:space="preserve">Расходы на мероприятия по газификации </t>
  </si>
  <si>
    <t>14.1.1006</t>
  </si>
  <si>
    <t xml:space="preserve">Субсидия на реализацию мероприятий по строительству и реконструкции объектов теплоснабжения и газификации </t>
  </si>
  <si>
    <t>14.1.7201</t>
  </si>
  <si>
    <t>Мероприятия на частичную компенсацию расходов, связанных с выполнением полномочий по теплоснабжению</t>
  </si>
  <si>
    <t>14.3.1031</t>
  </si>
  <si>
    <t>Субвенция на социальную поддержку граждан, подвергшихся воздействию радиации, за счет средств федерального бюджета</t>
  </si>
  <si>
    <t>03.1.5137</t>
  </si>
  <si>
    <t>Межбюджетные трансферты на комплектование книжных фондов библиотек муниципальных образований Ярославской области за счет средств федерального бюджета</t>
  </si>
  <si>
    <t>11.1.5144</t>
  </si>
  <si>
    <t>14.2.7204</t>
  </si>
  <si>
    <t>Муниципальная целевая программа «Развитие водоснабжения, водоотведения и очистки сточных вод Гаврилов-Ямского муниципального района» на 2012-2015 годы</t>
  </si>
  <si>
    <t>14.2.0000</t>
  </si>
  <si>
    <t>14.3.0000</t>
  </si>
  <si>
    <t xml:space="preserve">Ведомственная целевая программа «Развитие образования Гаврилов-Ямского муниципального района» </t>
  </si>
  <si>
    <t xml:space="preserve">Муниципальная целевая программа «Молодежь» </t>
  </si>
  <si>
    <t>Ведомственная целевая программа «Развитие системы мер социальной поддержки населения Гаврилов-Ямского муниципального района»</t>
  </si>
  <si>
    <t>Ведомственная целевая программа «Развитие сферы культуры Гаврилов-Ямского муниципального района»</t>
  </si>
  <si>
    <t xml:space="preserve">Муниципальная целевая программа «Поддержка въездного и внутреннего туризма в Гаврилов-Ямском муниципальном районе» </t>
  </si>
  <si>
    <t xml:space="preserve">Муниципальная целевая программа «Возрождение традиционной народной культуры» </t>
  </si>
  <si>
    <t>Муниципальная целевая программа «Комплексная программа модернизации и реформирования жилищно-коммунального хозяйства Гаврилов-Ямского района»</t>
  </si>
  <si>
    <t xml:space="preserve">Муниципальная целевая программа «Поддержка потребительского рынка на селе Гаврилов-Ямского муниципального района» </t>
  </si>
  <si>
    <t>Муниципальная целевая программа «Развитие сети автомобильных дорог общего пользования местного значения Гаврилов-Ямского муниципального района»</t>
  </si>
  <si>
    <t>Муниципальная целевая программа «Развитие агропромышленного комплекса и сельских территорий Гаврилов-Ямского муниципального района Ярославской области»</t>
  </si>
  <si>
    <t>Муниципальная целевая программа «Энергосбережение в Гаврилов-Ямском муниципальном районе Ярославской области»</t>
  </si>
  <si>
    <t>Приложение 2</t>
  </si>
  <si>
    <t>Исполнено за 1 кв. 2015 года                    (руб.)</t>
  </si>
  <si>
    <t>Процент выполнения</t>
  </si>
  <si>
    <t>Уточненный план на 2015 год                    (руб.)</t>
  </si>
  <si>
    <t>Субвенция на компенсацию части расходов на приобретение путевки в организации отдыха детей и их оздоровления</t>
  </si>
  <si>
    <t>02.1.7439</t>
  </si>
  <si>
    <t>Субвенция на ежемесячную денежную выплату, назначаемую при рождении третьего ребенка или последующих детей до достижения ребенком возраста трех лет, за счет средств федерального бюджета</t>
  </si>
  <si>
    <t>03.1.5084</t>
  </si>
  <si>
    <t>Расходы на реализацию мероприятий, направленных на социальную поддержку населения Ярославской области, за счет средств областного бюджета</t>
  </si>
  <si>
    <t>03.1.7082</t>
  </si>
  <si>
    <r>
      <t xml:space="preserve">Межбюджетные трансферты </t>
    </r>
    <r>
      <rPr>
        <sz val="12"/>
        <color theme="1"/>
        <rFont val="Times New Roman"/>
        <family val="1"/>
        <charset val="204"/>
      </rPr>
      <t>на содержание межпоселенческих дорог</t>
    </r>
  </si>
  <si>
    <t>24.1.1027</t>
  </si>
  <si>
    <t>25.1.7445</t>
  </si>
  <si>
    <t>Реализациюя полномочий в части организации и содержания скотомогильников</t>
  </si>
  <si>
    <t>25.2.0000</t>
  </si>
  <si>
    <t>Расходы на реализацию мероприятий по  организации  и содержанию скотомогильников</t>
  </si>
  <si>
    <t>25.2.7338</t>
  </si>
  <si>
    <t>Реализауия мероприятий по отлову, временной изоляции,умерщлению безнадзорных животных и утилизация ихтрупов</t>
  </si>
  <si>
    <t>25.3.0000</t>
  </si>
  <si>
    <t>Расходы на организацию и проведение мероприятий по отлову, временной изоляции. умерщвлению безнадзорных животных и утилизация их трупов</t>
  </si>
  <si>
    <t>25.3.7442</t>
  </si>
  <si>
    <t>Субвенция на реализацию полномочий в части организационных мероприятий в рамках предоставления  субсидий сельхозтоваропроизводителям.</t>
  </si>
  <si>
    <t>Субсидия на реализацию подпрограммы "Государственная поддержка граждан, проживающих на территории Ярославской области, в сфере ипотечного жилищного кредитования"</t>
  </si>
  <si>
    <t>Субсидия на  государственную поддержку молодых семей  Ярославской  области в приобретении (строительстве) жилья</t>
  </si>
  <si>
    <t>99.0.7119</t>
  </si>
  <si>
    <t>Субсидия на проведение капитального ремонта муниципальных учреждений культуры</t>
  </si>
  <si>
    <t>99.0.7169</t>
  </si>
  <si>
    <t>Субсидия на обеспечение мероприятий по переселению граждан из аварийного жилищного фонда на приобретение жилых помещений, площадь которых больше площади занимаемых помещений, за счет средств областного бюджета</t>
  </si>
  <si>
    <t>99.0.9005</t>
  </si>
  <si>
    <t>Субсидия на обеспечение мероприятий по переселению граждан из аварийного жилищного фонда за счет средств, поступивших от государственной корпорации-Фонда содействия реформированию ЖКХ</t>
  </si>
  <si>
    <t>99.0.9502</t>
  </si>
  <si>
    <t>Субсидия на обеспечение мероприятий по переселению граждан из аварийного жилищного фонда за счет средств областного бюджета</t>
  </si>
  <si>
    <t>99.0.9602</t>
  </si>
  <si>
    <t>99.0.7123</t>
  </si>
  <si>
    <t>99.0.7201</t>
  </si>
  <si>
    <t>Исполнение  расходов бюджета муниципального района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за I квартал 2015 года</t>
  </si>
  <si>
    <t>от 28.05.2015 № 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</si>
</sst>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11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177">
    <xf numFmtId="0" fontId="0" fillId="0" borderId="0" xfId="0"/>
    <xf numFmtId="0" fontId="3" fillId="0" borderId="5" xfId="1" applyFont="1" applyFill="1" applyBorder="1" applyProtection="1">
      <protection hidden="1"/>
    </xf>
    <xf numFmtId="0" fontId="3" fillId="0" borderId="0" xfId="1" applyFont="1" applyFill="1" applyProtection="1">
      <protection hidden="1"/>
    </xf>
    <xf numFmtId="0" fontId="3" fillId="0" borderId="6" xfId="1" applyFont="1" applyFill="1" applyBorder="1" applyProtection="1">
      <protection hidden="1"/>
    </xf>
    <xf numFmtId="0" fontId="3" fillId="0" borderId="7" xfId="1" applyFont="1" applyFill="1" applyBorder="1" applyProtection="1">
      <protection hidden="1"/>
    </xf>
    <xf numFmtId="0" fontId="1" fillId="0" borderId="0" xfId="1" applyFont="1" applyFill="1"/>
    <xf numFmtId="0" fontId="1" fillId="0" borderId="0" xfId="1" applyFont="1" applyFill="1" applyProtection="1">
      <protection hidden="1"/>
    </xf>
    <xf numFmtId="0" fontId="1" fillId="0" borderId="1" xfId="1" applyFont="1" applyFill="1" applyBorder="1" applyProtection="1">
      <protection hidden="1"/>
    </xf>
    <xf numFmtId="0" fontId="1" fillId="0" borderId="2" xfId="1" applyFont="1" applyFill="1" applyBorder="1" applyProtection="1"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Border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3" fontId="3" fillId="0" borderId="1" xfId="1" applyNumberFormat="1" applyFont="1" applyFill="1" applyBorder="1" applyAlignment="1" applyProtection="1">
      <alignment horizontal="right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3" fontId="4" fillId="0" borderId="11" xfId="1" applyNumberFormat="1" applyFont="1" applyFill="1" applyBorder="1" applyAlignment="1" applyProtection="1">
      <alignment horizontal="right" vertical="top"/>
      <protection hidden="1"/>
    </xf>
    <xf numFmtId="3" fontId="3" fillId="0" borderId="1" xfId="1" applyNumberFormat="1" applyFont="1" applyFill="1" applyBorder="1" applyAlignment="1" applyProtection="1">
      <alignment horizontal="right" vertical="top"/>
      <protection hidden="1"/>
    </xf>
    <xf numFmtId="3" fontId="3" fillId="0" borderId="6" xfId="1" applyNumberFormat="1" applyFont="1" applyFill="1" applyBorder="1" applyAlignment="1" applyProtection="1">
      <alignment horizontal="right" vertical="top"/>
      <protection hidden="1"/>
    </xf>
    <xf numFmtId="3" fontId="3" fillId="0" borderId="11" xfId="1" applyNumberFormat="1" applyFont="1" applyFill="1" applyBorder="1" applyAlignment="1" applyProtection="1">
      <alignment horizontal="right" vertical="top"/>
      <protection hidden="1"/>
    </xf>
    <xf numFmtId="3" fontId="4" fillId="0" borderId="1" xfId="1" applyNumberFormat="1" applyFont="1" applyFill="1" applyBorder="1" applyAlignment="1" applyProtection="1">
      <alignment horizontal="right" vertical="top"/>
      <protection hidden="1"/>
    </xf>
    <xf numFmtId="3" fontId="2" fillId="0" borderId="11" xfId="1" applyNumberFormat="1" applyFont="1" applyFill="1" applyBorder="1" applyAlignment="1" applyProtection="1">
      <alignment horizontal="right" vertical="top"/>
      <protection hidden="1"/>
    </xf>
    <xf numFmtId="3" fontId="2" fillId="0" borderId="1" xfId="1" applyNumberFormat="1" applyFont="1" applyFill="1" applyBorder="1" applyAlignment="1" applyProtection="1">
      <alignment horizontal="right" vertical="top"/>
      <protection hidden="1"/>
    </xf>
    <xf numFmtId="0" fontId="3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3" fontId="3" fillId="0" borderId="3" xfId="1" applyNumberFormat="1" applyFont="1" applyFill="1" applyBorder="1" applyAlignment="1" applyProtection="1">
      <alignment horizontal="right" vertical="top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3" fontId="4" fillId="0" borderId="3" xfId="1" applyNumberFormat="1" applyFont="1" applyFill="1" applyBorder="1" applyAlignment="1" applyProtection="1">
      <alignment horizontal="right" vertical="top"/>
      <protection hidden="1"/>
    </xf>
    <xf numFmtId="0" fontId="3" fillId="0" borderId="1" xfId="1" applyNumberFormat="1" applyFont="1" applyFill="1" applyBorder="1" applyAlignment="1" applyProtection="1">
      <alignment horizontal="center" vertical="top"/>
      <protection hidden="1"/>
    </xf>
    <xf numFmtId="164" fontId="3" fillId="0" borderId="9" xfId="1" applyNumberFormat="1" applyFont="1" applyFill="1" applyBorder="1" applyAlignment="1" applyProtection="1">
      <alignment horizontal="center" vertical="top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2" xfId="0" applyFont="1" applyBorder="1" applyAlignment="1">
      <alignment wrapText="1"/>
    </xf>
    <xf numFmtId="0" fontId="3" fillId="0" borderId="13" xfId="1" applyNumberFormat="1" applyFont="1" applyFill="1" applyBorder="1" applyAlignment="1" applyProtection="1">
      <alignment horizontal="left" vertical="top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left" vertical="top" wrapText="1"/>
      <protection hidden="1"/>
    </xf>
    <xf numFmtId="0" fontId="7" fillId="0" borderId="4" xfId="0" applyFont="1" applyBorder="1" applyAlignment="1">
      <alignment wrapText="1"/>
    </xf>
    <xf numFmtId="0" fontId="3" fillId="0" borderId="2" xfId="1" applyNumberFormat="1" applyFont="1" applyFill="1" applyBorder="1" applyAlignment="1" applyProtection="1">
      <alignment horizontal="left" vertical="top" wrapText="1"/>
      <protection hidden="1"/>
    </xf>
    <xf numFmtId="0" fontId="3" fillId="0" borderId="7" xfId="1" applyNumberFormat="1" applyFont="1" applyFill="1" applyBorder="1" applyAlignment="1" applyProtection="1">
      <alignment horizontal="left" vertical="top" wrapText="1"/>
      <protection hidden="1"/>
    </xf>
    <xf numFmtId="0" fontId="3" fillId="0" borderId="4" xfId="1" applyNumberFormat="1" applyFont="1" applyFill="1" applyBorder="1" applyAlignment="1" applyProtection="1">
      <alignment horizontal="left" vertical="top" wrapText="1"/>
      <protection hidden="1"/>
    </xf>
    <xf numFmtId="0" fontId="4" fillId="0" borderId="7" xfId="1" applyNumberFormat="1" applyFont="1" applyFill="1" applyBorder="1" applyAlignment="1" applyProtection="1">
      <alignment horizontal="left" vertical="top" wrapText="1"/>
      <protection hidden="1"/>
    </xf>
    <xf numFmtId="0" fontId="7" fillId="0" borderId="13" xfId="0" applyFont="1" applyBorder="1" applyAlignment="1">
      <alignment wrapText="1"/>
    </xf>
    <xf numFmtId="0" fontId="9" fillId="0" borderId="13" xfId="0" applyFont="1" applyBorder="1" applyAlignment="1">
      <alignment wrapText="1"/>
    </xf>
    <xf numFmtId="0" fontId="9" fillId="0" borderId="2" xfId="0" applyFont="1" applyBorder="1" applyAlignment="1">
      <alignment wrapText="1"/>
    </xf>
    <xf numFmtId="0" fontId="3" fillId="0" borderId="2" xfId="1" applyNumberFormat="1" applyFont="1" applyFill="1" applyBorder="1" applyAlignment="1" applyProtection="1">
      <alignment horizontal="left" vertical="center" wrapText="1"/>
      <protection hidden="1"/>
    </xf>
    <xf numFmtId="0" fontId="4" fillId="0" borderId="2" xfId="1" applyNumberFormat="1" applyFont="1" applyFill="1" applyBorder="1" applyAlignment="1" applyProtection="1">
      <alignment horizontal="left" vertical="top" wrapText="1"/>
      <protection hidden="1"/>
    </xf>
    <xf numFmtId="0" fontId="8" fillId="0" borderId="2" xfId="0" applyFont="1" applyBorder="1" applyAlignment="1">
      <alignment wrapText="1"/>
    </xf>
    <xf numFmtId="0" fontId="7" fillId="0" borderId="2" xfId="0" applyFont="1" applyBorder="1" applyAlignment="1">
      <alignment wrapText="1"/>
    </xf>
    <xf numFmtId="0" fontId="4" fillId="0" borderId="4" xfId="1" applyNumberFormat="1" applyFont="1" applyFill="1" applyBorder="1" applyAlignment="1" applyProtection="1">
      <alignment horizontal="left" vertical="top" wrapText="1"/>
      <protection hidden="1"/>
    </xf>
    <xf numFmtId="0" fontId="8" fillId="0" borderId="2" xfId="0" applyFont="1" applyFill="1" applyBorder="1" applyAlignment="1">
      <alignment wrapText="1"/>
    </xf>
    <xf numFmtId="0" fontId="7" fillId="0" borderId="4" xfId="0" applyFont="1" applyFill="1" applyBorder="1" applyAlignment="1">
      <alignment wrapText="1"/>
    </xf>
    <xf numFmtId="0" fontId="6" fillId="0" borderId="2" xfId="0" applyFont="1" applyFill="1" applyBorder="1" applyAlignment="1">
      <alignment wrapText="1"/>
    </xf>
    <xf numFmtId="0" fontId="6" fillId="0" borderId="13" xfId="0" applyFont="1" applyBorder="1" applyAlignment="1">
      <alignment wrapText="1"/>
    </xf>
    <xf numFmtId="0" fontId="4" fillId="0" borderId="13" xfId="1" applyNumberFormat="1" applyFont="1" applyFill="1" applyBorder="1" applyAlignment="1" applyProtection="1">
      <alignment horizontal="left" vertical="top" wrapText="1"/>
      <protection hidden="1"/>
    </xf>
    <xf numFmtId="0" fontId="6" fillId="0" borderId="2" xfId="0" applyFont="1" applyBorder="1"/>
    <xf numFmtId="0" fontId="4" fillId="0" borderId="2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3" xfId="1" applyNumberFormat="1" applyFont="1" applyFill="1" applyBorder="1" applyAlignment="1" applyProtection="1">
      <alignment horizontal="left" vertical="top" wrapText="1"/>
      <protection hidden="1"/>
    </xf>
    <xf numFmtId="0" fontId="2" fillId="0" borderId="1" xfId="1" applyNumberFormat="1" applyFont="1" applyFill="1" applyBorder="1" applyAlignment="1" applyProtection="1">
      <alignment horizontal="center" vertical="top"/>
      <protection hidden="1"/>
    </xf>
    <xf numFmtId="0" fontId="4" fillId="0" borderId="11" xfId="1" applyNumberFormat="1" applyFont="1" applyFill="1" applyBorder="1" applyAlignment="1" applyProtection="1">
      <alignment horizontal="center" vertical="top"/>
      <protection hidden="1"/>
    </xf>
    <xf numFmtId="0" fontId="3" fillId="0" borderId="6" xfId="1" applyNumberFormat="1" applyFont="1" applyFill="1" applyBorder="1" applyAlignment="1" applyProtection="1">
      <alignment horizontal="center" vertical="top"/>
      <protection hidden="1"/>
    </xf>
    <xf numFmtId="0" fontId="3" fillId="0" borderId="11" xfId="1" applyNumberFormat="1" applyFont="1" applyFill="1" applyBorder="1" applyAlignment="1" applyProtection="1">
      <alignment horizontal="center" vertical="top"/>
      <protection hidden="1"/>
    </xf>
    <xf numFmtId="49" fontId="3" fillId="0" borderId="1" xfId="1" applyNumberFormat="1" applyFont="1" applyFill="1" applyBorder="1" applyAlignment="1" applyProtection="1">
      <alignment horizontal="center" vertical="top"/>
      <protection hidden="1"/>
    </xf>
    <xf numFmtId="0" fontId="4" fillId="0" borderId="1" xfId="1" applyNumberFormat="1" applyFont="1" applyFill="1" applyBorder="1" applyAlignment="1" applyProtection="1">
      <alignment horizontal="center" vertical="top"/>
      <protection hidden="1"/>
    </xf>
    <xf numFmtId="14" fontId="3" fillId="0" borderId="1" xfId="1" applyNumberFormat="1" applyFont="1" applyFill="1" applyBorder="1" applyAlignment="1" applyProtection="1">
      <alignment horizontal="center" vertical="top"/>
      <protection hidden="1"/>
    </xf>
    <xf numFmtId="0" fontId="4" fillId="0" borderId="3" xfId="1" applyNumberFormat="1" applyFont="1" applyFill="1" applyBorder="1" applyAlignment="1" applyProtection="1">
      <alignment horizontal="center" vertical="top"/>
      <protection hidden="1"/>
    </xf>
    <xf numFmtId="49" fontId="4" fillId="0" borderId="1" xfId="1" applyNumberFormat="1" applyFont="1" applyFill="1" applyBorder="1" applyAlignment="1" applyProtection="1">
      <alignment horizontal="center" vertical="top"/>
      <protection hidden="1"/>
    </xf>
    <xf numFmtId="49" fontId="3" fillId="0" borderId="6" xfId="1" applyNumberFormat="1" applyFont="1" applyFill="1" applyBorder="1" applyAlignment="1" applyProtection="1">
      <alignment horizontal="center" vertical="top"/>
      <protection hidden="1"/>
    </xf>
    <xf numFmtId="49" fontId="4" fillId="0" borderId="6" xfId="1" applyNumberFormat="1" applyFont="1" applyFill="1" applyBorder="1" applyAlignment="1" applyProtection="1">
      <alignment horizontal="center" vertical="top"/>
      <protection hidden="1"/>
    </xf>
    <xf numFmtId="49" fontId="3" fillId="0" borderId="11" xfId="1" applyNumberFormat="1" applyFont="1" applyFill="1" applyBorder="1" applyAlignment="1" applyProtection="1">
      <alignment horizontal="center" vertical="top"/>
      <protection hidden="1"/>
    </xf>
    <xf numFmtId="164" fontId="2" fillId="0" borderId="9" xfId="1" applyNumberFormat="1" applyFont="1" applyFill="1" applyBorder="1" applyAlignment="1" applyProtection="1">
      <alignment horizontal="center" vertical="top"/>
      <protection hidden="1"/>
    </xf>
    <xf numFmtId="164" fontId="4" fillId="0" borderId="8" xfId="1" applyNumberFormat="1" applyFont="1" applyFill="1" applyBorder="1" applyAlignment="1" applyProtection="1">
      <alignment horizontal="center" vertical="top"/>
      <protection hidden="1"/>
    </xf>
    <xf numFmtId="164" fontId="3" fillId="0" borderId="10" xfId="1" applyNumberFormat="1" applyFont="1" applyFill="1" applyBorder="1" applyAlignment="1" applyProtection="1">
      <alignment horizontal="center" vertical="top"/>
      <protection hidden="1"/>
    </xf>
    <xf numFmtId="164" fontId="4" fillId="0" borderId="9" xfId="1" applyNumberFormat="1" applyFont="1" applyFill="1" applyBorder="1" applyAlignment="1" applyProtection="1">
      <alignment horizontal="center" vertical="top"/>
      <protection hidden="1"/>
    </xf>
    <xf numFmtId="164" fontId="3" fillId="0" borderId="9" xfId="1" applyNumberFormat="1" applyFont="1" applyFill="1" applyBorder="1" applyAlignment="1" applyProtection="1">
      <alignment horizontal="center" vertical="center"/>
      <protection hidden="1"/>
    </xf>
    <xf numFmtId="164" fontId="4" fillId="0" borderId="0" xfId="1" applyNumberFormat="1" applyFont="1" applyFill="1" applyBorder="1" applyAlignment="1" applyProtection="1">
      <alignment horizontal="center" vertical="top"/>
      <protection hidden="1"/>
    </xf>
    <xf numFmtId="164" fontId="3" fillId="0" borderId="8" xfId="1" applyNumberFormat="1" applyFont="1" applyFill="1" applyBorder="1" applyAlignment="1" applyProtection="1">
      <alignment horizontal="center" vertical="top"/>
      <protection hidden="1"/>
    </xf>
    <xf numFmtId="164" fontId="4" fillId="0" borderId="10" xfId="1" applyNumberFormat="1" applyFont="1" applyFill="1" applyBorder="1" applyAlignment="1" applyProtection="1">
      <alignment horizontal="center" vertical="top"/>
      <protection hidden="1"/>
    </xf>
    <xf numFmtId="164" fontId="2" fillId="0" borderId="8" xfId="1" applyNumberFormat="1" applyFont="1" applyFill="1" applyBorder="1" applyAlignment="1" applyProtection="1">
      <alignment horizontal="center" vertical="top"/>
      <protection hidden="1"/>
    </xf>
    <xf numFmtId="3" fontId="2" fillId="0" borderId="12" xfId="1" applyNumberFormat="1" applyFont="1" applyFill="1" applyBorder="1" applyAlignment="1" applyProtection="1">
      <alignment horizontal="right" vertical="top"/>
      <protection hidden="1"/>
    </xf>
    <xf numFmtId="3" fontId="4" fillId="0" borderId="14" xfId="1" applyNumberFormat="1" applyFont="1" applyFill="1" applyBorder="1" applyAlignment="1" applyProtection="1">
      <alignment horizontal="right" vertical="top"/>
      <protection hidden="1"/>
    </xf>
    <xf numFmtId="3" fontId="3" fillId="0" borderId="12" xfId="1" applyNumberFormat="1" applyFont="1" applyFill="1" applyBorder="1" applyAlignment="1" applyProtection="1">
      <alignment horizontal="right" vertical="top"/>
      <protection hidden="1"/>
    </xf>
    <xf numFmtId="3" fontId="3" fillId="0" borderId="14" xfId="1" applyNumberFormat="1" applyFont="1" applyFill="1" applyBorder="1" applyAlignment="1" applyProtection="1">
      <alignment horizontal="right" vertical="top"/>
      <protection hidden="1"/>
    </xf>
    <xf numFmtId="3" fontId="4" fillId="0" borderId="12" xfId="1" applyNumberFormat="1" applyFont="1" applyFill="1" applyBorder="1" applyAlignment="1" applyProtection="1">
      <alignment horizontal="right" vertical="top"/>
      <protection hidden="1"/>
    </xf>
    <xf numFmtId="3" fontId="3" fillId="0" borderId="15" xfId="1" applyNumberFormat="1" applyFont="1" applyFill="1" applyBorder="1" applyAlignment="1" applyProtection="1">
      <alignment horizontal="right" vertical="top"/>
      <protection hidden="1"/>
    </xf>
    <xf numFmtId="3" fontId="4" fillId="0" borderId="5" xfId="1" applyNumberFormat="1" applyFont="1" applyFill="1" applyBorder="1" applyAlignment="1" applyProtection="1">
      <alignment horizontal="right" vertical="top"/>
      <protection hidden="1"/>
    </xf>
    <xf numFmtId="3" fontId="3" fillId="0" borderId="12" xfId="1" applyNumberFormat="1" applyFont="1" applyFill="1" applyBorder="1" applyAlignment="1" applyProtection="1">
      <alignment horizontal="right" vertical="center"/>
      <protection hidden="1"/>
    </xf>
    <xf numFmtId="3" fontId="3" fillId="0" borderId="5" xfId="1" applyNumberFormat="1" applyFont="1" applyFill="1" applyBorder="1" applyAlignment="1" applyProtection="1">
      <alignment horizontal="right" vertical="top"/>
      <protection hidden="1"/>
    </xf>
    <xf numFmtId="3" fontId="2" fillId="0" borderId="14" xfId="1" applyNumberFormat="1" applyFont="1" applyFill="1" applyBorder="1" applyAlignment="1" applyProtection="1">
      <alignment horizontal="right" vertical="top"/>
      <protection hidden="1"/>
    </xf>
    <xf numFmtId="3" fontId="3" fillId="2" borderId="1" xfId="1" applyNumberFormat="1" applyFont="1" applyFill="1" applyBorder="1" applyAlignment="1" applyProtection="1">
      <alignment horizontal="right" vertical="top"/>
      <protection hidden="1"/>
    </xf>
    <xf numFmtId="3" fontId="4" fillId="2" borderId="1" xfId="1" applyNumberFormat="1" applyFont="1" applyFill="1" applyBorder="1" applyAlignment="1" applyProtection="1">
      <alignment horizontal="right" vertical="top"/>
      <protection hidden="1"/>
    </xf>
    <xf numFmtId="1" fontId="10" fillId="0" borderId="1" xfId="0" applyNumberFormat="1" applyFont="1" applyFill="1" applyBorder="1" applyAlignment="1">
      <alignment horizontal="center"/>
    </xf>
    <xf numFmtId="0" fontId="3" fillId="0" borderId="0" xfId="1" applyFont="1" applyFill="1" applyAlignment="1" applyProtection="1">
      <alignment horizontal="right" vertical="center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04"/>
  <sheetViews>
    <sheetView showGridLines="0" tabSelected="1" view="pageBreakPreview" zoomScaleNormal="100" zoomScaleSheetLayoutView="100" workbookViewId="0">
      <selection activeCell="G2" sqref="G2"/>
    </sheetView>
  </sheetViews>
  <sheetFormatPr defaultColWidth="9.140625" defaultRowHeight="12.75" x14ac:dyDescent="0.2"/>
  <cols>
    <col min="1" max="1" width="0.140625" style="5" customWidth="1"/>
    <col min="2" max="6" width="0" style="5" hidden="1" customWidth="1"/>
    <col min="7" max="7" width="37.42578125" style="5" customWidth="1"/>
    <col min="8" max="8" width="11" style="5" customWidth="1"/>
    <col min="9" max="9" width="7.5703125" style="5" customWidth="1"/>
    <col min="10" max="10" width="15" style="5" customWidth="1"/>
    <col min="11" max="11" width="13" style="5" customWidth="1"/>
    <col min="12" max="12" width="8.7109375" style="5" customWidth="1"/>
    <col min="13" max="239" width="9.140625" style="5" customWidth="1"/>
    <col min="240" max="16384" width="9.140625" style="5"/>
  </cols>
  <sheetData>
    <row r="1" spans="1:18" ht="15.6" customHeight="1" x14ac:dyDescent="0.25">
      <c r="A1" s="2"/>
      <c r="B1" s="2"/>
      <c r="C1" s="2"/>
      <c r="D1" s="2"/>
      <c r="E1" s="2"/>
      <c r="F1" s="2"/>
      <c r="G1" s="2"/>
      <c r="H1" s="161" t="s">
        <v>371</v>
      </c>
      <c r="I1" s="161"/>
      <c r="J1" s="161"/>
      <c r="K1" s="161"/>
      <c r="L1" s="161"/>
    </row>
    <row r="2" spans="1:18" ht="15.6" customHeight="1" x14ac:dyDescent="0.25">
      <c r="A2" s="2"/>
      <c r="B2" s="2"/>
      <c r="C2" s="2"/>
      <c r="D2" s="2"/>
      <c r="E2" s="2"/>
      <c r="F2" s="2"/>
      <c r="G2" s="2"/>
      <c r="H2" s="162" t="s">
        <v>326</v>
      </c>
      <c r="I2" s="162"/>
      <c r="J2" s="162"/>
      <c r="K2" s="162"/>
      <c r="L2" s="162"/>
    </row>
    <row r="3" spans="1:18" ht="15.6" customHeight="1" x14ac:dyDescent="0.25">
      <c r="A3" s="2"/>
      <c r="B3" s="2"/>
      <c r="C3" s="2"/>
      <c r="D3" s="2"/>
      <c r="E3" s="2"/>
      <c r="F3" s="2"/>
      <c r="G3" s="2"/>
      <c r="H3" s="161" t="s">
        <v>407</v>
      </c>
      <c r="I3" s="161"/>
      <c r="J3" s="161"/>
      <c r="K3" s="161"/>
      <c r="L3" s="161"/>
    </row>
    <row r="4" spans="1:18" ht="14.45" customHeight="1" x14ac:dyDescent="0.2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</row>
    <row r="5" spans="1:18" ht="78.75" customHeight="1" x14ac:dyDescent="0.25">
      <c r="A5" s="2"/>
      <c r="B5" s="163" t="s">
        <v>406</v>
      </c>
      <c r="C5" s="163"/>
      <c r="D5" s="163"/>
      <c r="E5" s="163"/>
      <c r="F5" s="163"/>
      <c r="G5" s="163"/>
      <c r="H5" s="163"/>
      <c r="I5" s="163"/>
      <c r="J5" s="163"/>
      <c r="K5" s="163"/>
      <c r="L5" s="163"/>
    </row>
    <row r="6" spans="1:18" ht="14.45" customHeight="1" x14ac:dyDescent="0.2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</row>
    <row r="7" spans="1:18" ht="90" customHeight="1" x14ac:dyDescent="0.25">
      <c r="A7" s="2"/>
      <c r="B7" s="3"/>
      <c r="C7" s="3"/>
      <c r="D7" s="3"/>
      <c r="E7" s="4"/>
      <c r="F7" s="4"/>
      <c r="G7" s="104" t="s">
        <v>188</v>
      </c>
      <c r="H7" s="81" t="s">
        <v>187</v>
      </c>
      <c r="I7" s="80" t="s">
        <v>186</v>
      </c>
      <c r="J7" s="81" t="s">
        <v>374</v>
      </c>
      <c r="K7" s="101" t="s">
        <v>372</v>
      </c>
      <c r="L7" s="81" t="s">
        <v>373</v>
      </c>
      <c r="P7"/>
      <c r="Q7"/>
      <c r="R7"/>
    </row>
    <row r="8" spans="1:18" ht="63" x14ac:dyDescent="0.25">
      <c r="A8" s="1"/>
      <c r="B8" s="164" t="s">
        <v>185</v>
      </c>
      <c r="C8" s="164"/>
      <c r="D8" s="164"/>
      <c r="E8" s="164"/>
      <c r="F8" s="165"/>
      <c r="G8" s="105" t="s">
        <v>198</v>
      </c>
      <c r="H8" s="127" t="s">
        <v>184</v>
      </c>
      <c r="I8" s="139" t="s">
        <v>0</v>
      </c>
      <c r="J8" s="79">
        <f>SUM(J9+J59+J65)</f>
        <v>539044466</v>
      </c>
      <c r="K8" s="148">
        <f>SUM(K9+K59+K65)</f>
        <v>131943241</v>
      </c>
      <c r="L8" s="160">
        <f t="shared" ref="L8:L78" si="0">K8/J8%</f>
        <v>24.477246186959277</v>
      </c>
      <c r="P8"/>
      <c r="Q8"/>
      <c r="R8"/>
    </row>
    <row r="9" spans="1:18" ht="48" customHeight="1" x14ac:dyDescent="0.25">
      <c r="A9" s="1"/>
      <c r="B9" s="172" t="s">
        <v>183</v>
      </c>
      <c r="C9" s="172"/>
      <c r="D9" s="172"/>
      <c r="E9" s="172"/>
      <c r="F9" s="173"/>
      <c r="G9" s="106" t="s">
        <v>360</v>
      </c>
      <c r="H9" s="128" t="s">
        <v>182</v>
      </c>
      <c r="I9" s="140" t="s">
        <v>0</v>
      </c>
      <c r="J9" s="73">
        <f>SUM(J10+J12+J14+J16+J21+J23+J25+J29+J31+J33+J36+J38+J41+J43+J45+J47+J50+J52+J55+J57)</f>
        <v>536011159</v>
      </c>
      <c r="K9" s="149">
        <f>SUM(K10+K12+K14+K16+K21+K23+K25+K29+K31+K33+K36+K38+K41+K43+K45+K47+K50+K52+K55+K57)</f>
        <v>131118951</v>
      </c>
      <c r="L9" s="160">
        <f t="shared" si="0"/>
        <v>24.46198158348416</v>
      </c>
      <c r="P9"/>
      <c r="Q9"/>
      <c r="R9"/>
    </row>
    <row r="10" spans="1:18" ht="31.5" x14ac:dyDescent="0.25">
      <c r="A10" s="1"/>
      <c r="B10" s="170" t="s">
        <v>181</v>
      </c>
      <c r="C10" s="170"/>
      <c r="D10" s="170"/>
      <c r="E10" s="170"/>
      <c r="F10" s="171"/>
      <c r="G10" s="102" t="s">
        <v>199</v>
      </c>
      <c r="H10" s="98" t="s">
        <v>207</v>
      </c>
      <c r="I10" s="99" t="s">
        <v>0</v>
      </c>
      <c r="J10" s="74">
        <f>SUM(J11)</f>
        <v>75206000</v>
      </c>
      <c r="K10" s="150">
        <f>SUM(K11)</f>
        <v>17995636</v>
      </c>
      <c r="L10" s="160">
        <f t="shared" si="0"/>
        <v>23.928457835810974</v>
      </c>
    </row>
    <row r="11" spans="1:18" ht="48.75" customHeight="1" x14ac:dyDescent="0.25">
      <c r="A11" s="1"/>
      <c r="B11" s="168">
        <v>500</v>
      </c>
      <c r="C11" s="168"/>
      <c r="D11" s="168"/>
      <c r="E11" s="168"/>
      <c r="F11" s="169"/>
      <c r="G11" s="103" t="s">
        <v>4</v>
      </c>
      <c r="H11" s="98" t="s">
        <v>0</v>
      </c>
      <c r="I11" s="99">
        <v>600</v>
      </c>
      <c r="J11" s="74">
        <v>75206000</v>
      </c>
      <c r="K11" s="150">
        <v>17995636</v>
      </c>
      <c r="L11" s="160">
        <f t="shared" si="0"/>
        <v>23.928457835810974</v>
      </c>
    </row>
    <row r="12" spans="1:18" ht="31.5" x14ac:dyDescent="0.25">
      <c r="A12" s="1"/>
      <c r="B12" s="166" t="s">
        <v>180</v>
      </c>
      <c r="C12" s="166"/>
      <c r="D12" s="166"/>
      <c r="E12" s="166"/>
      <c r="F12" s="167"/>
      <c r="G12" s="107" t="s">
        <v>200</v>
      </c>
      <c r="H12" s="98" t="s">
        <v>208</v>
      </c>
      <c r="I12" s="99" t="s">
        <v>0</v>
      </c>
      <c r="J12" s="74">
        <f>SUM(J13:J13)</f>
        <v>63536000</v>
      </c>
      <c r="K12" s="150">
        <f>SUM(K13:K13)</f>
        <v>14923864</v>
      </c>
      <c r="L12" s="160">
        <f t="shared" si="0"/>
        <v>23.488831528582221</v>
      </c>
    </row>
    <row r="13" spans="1:18" ht="48.75" customHeight="1" x14ac:dyDescent="0.25">
      <c r="A13" s="1"/>
      <c r="B13" s="170">
        <v>100</v>
      </c>
      <c r="C13" s="170"/>
      <c r="D13" s="170"/>
      <c r="E13" s="170"/>
      <c r="F13" s="171"/>
      <c r="G13" s="107" t="s">
        <v>4</v>
      </c>
      <c r="H13" s="98" t="s">
        <v>0</v>
      </c>
      <c r="I13" s="99">
        <v>600</v>
      </c>
      <c r="J13" s="74">
        <v>63536000</v>
      </c>
      <c r="K13" s="150">
        <v>14923864</v>
      </c>
      <c r="L13" s="160">
        <f t="shared" si="0"/>
        <v>23.488831528582221</v>
      </c>
    </row>
    <row r="14" spans="1:18" ht="34.5" customHeight="1" x14ac:dyDescent="0.25">
      <c r="A14" s="1"/>
      <c r="B14" s="170">
        <v>200</v>
      </c>
      <c r="C14" s="170"/>
      <c r="D14" s="170"/>
      <c r="E14" s="170"/>
      <c r="F14" s="171"/>
      <c r="G14" s="107" t="s">
        <v>201</v>
      </c>
      <c r="H14" s="98" t="s">
        <v>209</v>
      </c>
      <c r="I14" s="99"/>
      <c r="J14" s="74">
        <f>SUM(J15)</f>
        <v>51065000</v>
      </c>
      <c r="K14" s="150">
        <f>SUM(K15)</f>
        <v>8941000</v>
      </c>
      <c r="L14" s="160">
        <f t="shared" si="0"/>
        <v>17.509057084108488</v>
      </c>
    </row>
    <row r="15" spans="1:18" ht="47.25" customHeight="1" x14ac:dyDescent="0.25">
      <c r="A15" s="1"/>
      <c r="B15" s="170">
        <v>300</v>
      </c>
      <c r="C15" s="170"/>
      <c r="D15" s="170"/>
      <c r="E15" s="170"/>
      <c r="F15" s="171"/>
      <c r="G15" s="107" t="s">
        <v>4</v>
      </c>
      <c r="H15" s="98" t="s">
        <v>0</v>
      </c>
      <c r="I15" s="99">
        <v>600</v>
      </c>
      <c r="J15" s="74">
        <v>51065000</v>
      </c>
      <c r="K15" s="150">
        <v>8941000</v>
      </c>
      <c r="L15" s="160">
        <f t="shared" si="0"/>
        <v>17.509057084108488</v>
      </c>
    </row>
    <row r="16" spans="1:18" ht="31.5" x14ac:dyDescent="0.25">
      <c r="A16" s="1"/>
      <c r="B16" s="170">
        <v>600</v>
      </c>
      <c r="C16" s="170"/>
      <c r="D16" s="170"/>
      <c r="E16" s="170"/>
      <c r="F16" s="171"/>
      <c r="G16" s="107" t="s">
        <v>205</v>
      </c>
      <c r="H16" s="98" t="s">
        <v>213</v>
      </c>
      <c r="I16" s="99"/>
      <c r="J16" s="74">
        <f>SUM(J17:J20)</f>
        <v>15434101</v>
      </c>
      <c r="K16" s="150">
        <f>SUM(K17:K20)</f>
        <v>3005653</v>
      </c>
      <c r="L16" s="160">
        <f t="shared" si="0"/>
        <v>19.474104776170634</v>
      </c>
    </row>
    <row r="17" spans="1:12" ht="126" x14ac:dyDescent="0.25">
      <c r="A17" s="1"/>
      <c r="B17" s="168">
        <v>800</v>
      </c>
      <c r="C17" s="168"/>
      <c r="D17" s="168"/>
      <c r="E17" s="168"/>
      <c r="F17" s="169"/>
      <c r="G17" s="107" t="s">
        <v>3</v>
      </c>
      <c r="H17" s="98" t="s">
        <v>0</v>
      </c>
      <c r="I17" s="99">
        <v>100</v>
      </c>
      <c r="J17" s="74">
        <v>9429628</v>
      </c>
      <c r="K17" s="150">
        <v>1699260</v>
      </c>
      <c r="L17" s="160">
        <f t="shared" si="0"/>
        <v>18.020435164568529</v>
      </c>
    </row>
    <row r="18" spans="1:12" ht="47.25" x14ac:dyDescent="0.25">
      <c r="A18" s="1"/>
      <c r="B18" s="170">
        <v>200</v>
      </c>
      <c r="C18" s="170"/>
      <c r="D18" s="170"/>
      <c r="E18" s="170"/>
      <c r="F18" s="171"/>
      <c r="G18" s="107" t="s">
        <v>2</v>
      </c>
      <c r="H18" s="98" t="s">
        <v>0</v>
      </c>
      <c r="I18" s="99">
        <v>200</v>
      </c>
      <c r="J18" s="74">
        <v>1455273</v>
      </c>
      <c r="K18" s="150">
        <v>280037</v>
      </c>
      <c r="L18" s="160">
        <f t="shared" si="0"/>
        <v>19.242918682611442</v>
      </c>
    </row>
    <row r="19" spans="1:12" ht="49.5" customHeight="1" x14ac:dyDescent="0.25">
      <c r="A19" s="1"/>
      <c r="B19" s="168">
        <v>800</v>
      </c>
      <c r="C19" s="168"/>
      <c r="D19" s="168"/>
      <c r="E19" s="168"/>
      <c r="F19" s="169"/>
      <c r="G19" s="107" t="s">
        <v>4</v>
      </c>
      <c r="H19" s="98" t="s">
        <v>0</v>
      </c>
      <c r="I19" s="99">
        <v>600</v>
      </c>
      <c r="J19" s="74">
        <v>4543000</v>
      </c>
      <c r="K19" s="150">
        <v>1026300</v>
      </c>
      <c r="L19" s="160">
        <f t="shared" si="0"/>
        <v>22.590799031476998</v>
      </c>
    </row>
    <row r="20" spans="1:12" ht="16.5" x14ac:dyDescent="0.25">
      <c r="A20" s="1"/>
      <c r="B20" s="60"/>
      <c r="C20" s="61"/>
      <c r="D20" s="61"/>
      <c r="E20" s="61"/>
      <c r="F20" s="61"/>
      <c r="G20" s="108" t="s">
        <v>1</v>
      </c>
      <c r="H20" s="129" t="s">
        <v>0</v>
      </c>
      <c r="I20" s="141">
        <v>800</v>
      </c>
      <c r="J20" s="74">
        <v>6200</v>
      </c>
      <c r="K20" s="150">
        <v>56</v>
      </c>
      <c r="L20" s="160">
        <f t="shared" si="0"/>
        <v>0.90322580645161288</v>
      </c>
    </row>
    <row r="21" spans="1:12" ht="31.5" x14ac:dyDescent="0.25">
      <c r="A21" s="1"/>
      <c r="B21" s="169" t="s">
        <v>179</v>
      </c>
      <c r="C21" s="176"/>
      <c r="D21" s="176"/>
      <c r="E21" s="176"/>
      <c r="F21" s="176"/>
      <c r="G21" s="102" t="s">
        <v>202</v>
      </c>
      <c r="H21" s="98" t="s">
        <v>210</v>
      </c>
      <c r="I21" s="99" t="s">
        <v>0</v>
      </c>
      <c r="J21" s="74">
        <f>SUM(J22)</f>
        <v>130000</v>
      </c>
      <c r="K21" s="150">
        <f>SUM(K22)</f>
        <v>32250</v>
      </c>
      <c r="L21" s="160">
        <f t="shared" si="0"/>
        <v>24.807692307692307</v>
      </c>
    </row>
    <row r="22" spans="1:12" ht="31.5" x14ac:dyDescent="0.25">
      <c r="A22" s="1"/>
      <c r="B22" s="170">
        <v>300</v>
      </c>
      <c r="C22" s="170"/>
      <c r="D22" s="170"/>
      <c r="E22" s="170"/>
      <c r="F22" s="171"/>
      <c r="G22" s="107" t="s">
        <v>5</v>
      </c>
      <c r="H22" s="98" t="s">
        <v>0</v>
      </c>
      <c r="I22" s="99">
        <v>300</v>
      </c>
      <c r="J22" s="74">
        <v>130000</v>
      </c>
      <c r="K22" s="150">
        <v>32250</v>
      </c>
      <c r="L22" s="160">
        <f t="shared" si="0"/>
        <v>24.807692307692307</v>
      </c>
    </row>
    <row r="23" spans="1:12" ht="47.25" x14ac:dyDescent="0.25">
      <c r="A23" s="1"/>
      <c r="B23" s="168">
        <v>600</v>
      </c>
      <c r="C23" s="168"/>
      <c r="D23" s="168"/>
      <c r="E23" s="168"/>
      <c r="F23" s="169"/>
      <c r="G23" s="102" t="s">
        <v>203</v>
      </c>
      <c r="H23" s="98" t="s">
        <v>211</v>
      </c>
      <c r="I23" s="99"/>
      <c r="J23" s="74">
        <f>SUM(J24:J24)</f>
        <v>600000</v>
      </c>
      <c r="K23" s="150">
        <f>SUM(K24:K24)</f>
        <v>0</v>
      </c>
      <c r="L23" s="160">
        <f t="shared" si="0"/>
        <v>0</v>
      </c>
    </row>
    <row r="24" spans="1:12" ht="51" customHeight="1" x14ac:dyDescent="0.25">
      <c r="A24" s="1"/>
      <c r="B24" s="166" t="s">
        <v>178</v>
      </c>
      <c r="C24" s="166"/>
      <c r="D24" s="166"/>
      <c r="E24" s="166"/>
      <c r="F24" s="167"/>
      <c r="G24" s="109" t="s">
        <v>4</v>
      </c>
      <c r="H24" s="130"/>
      <c r="I24" s="99">
        <v>600</v>
      </c>
      <c r="J24" s="74">
        <v>600000</v>
      </c>
      <c r="K24" s="150">
        <v>0</v>
      </c>
      <c r="L24" s="160">
        <f t="shared" si="0"/>
        <v>0</v>
      </c>
    </row>
    <row r="25" spans="1:12" ht="31.5" x14ac:dyDescent="0.25">
      <c r="A25" s="1"/>
      <c r="B25" s="168">
        <v>300</v>
      </c>
      <c r="C25" s="168"/>
      <c r="D25" s="168"/>
      <c r="E25" s="168"/>
      <c r="F25" s="169"/>
      <c r="G25" s="102" t="s">
        <v>204</v>
      </c>
      <c r="H25" s="98" t="s">
        <v>212</v>
      </c>
      <c r="I25" s="99"/>
      <c r="J25" s="74">
        <f>SUM(J26:J28)</f>
        <v>14262457</v>
      </c>
      <c r="K25" s="150">
        <f>SUM(K26:K28)</f>
        <v>0</v>
      </c>
      <c r="L25" s="160">
        <f t="shared" si="0"/>
        <v>0</v>
      </c>
    </row>
    <row r="26" spans="1:12" ht="33.75" customHeight="1" x14ac:dyDescent="0.25">
      <c r="A26" s="1"/>
      <c r="B26" s="166" t="s">
        <v>176</v>
      </c>
      <c r="C26" s="166"/>
      <c r="D26" s="166"/>
      <c r="E26" s="166"/>
      <c r="F26" s="167"/>
      <c r="G26" s="103" t="s">
        <v>2</v>
      </c>
      <c r="H26" s="98"/>
      <c r="I26" s="99">
        <v>200</v>
      </c>
      <c r="J26" s="74">
        <v>12662457</v>
      </c>
      <c r="K26" s="150">
        <v>0</v>
      </c>
      <c r="L26" s="160">
        <f t="shared" si="0"/>
        <v>0</v>
      </c>
    </row>
    <row r="27" spans="1:12" ht="49.5" customHeight="1" x14ac:dyDescent="0.25">
      <c r="A27" s="1"/>
      <c r="B27" s="33"/>
      <c r="C27" s="33"/>
      <c r="D27" s="33"/>
      <c r="E27" s="33"/>
      <c r="F27" s="34"/>
      <c r="G27" s="107" t="s">
        <v>4</v>
      </c>
      <c r="H27" s="98"/>
      <c r="I27" s="99">
        <v>600</v>
      </c>
      <c r="J27" s="74">
        <v>100000</v>
      </c>
      <c r="K27" s="150">
        <v>0</v>
      </c>
      <c r="L27" s="160">
        <f t="shared" si="0"/>
        <v>0</v>
      </c>
    </row>
    <row r="28" spans="1:12" ht="16.5" x14ac:dyDescent="0.25">
      <c r="A28" s="1"/>
      <c r="B28" s="87"/>
      <c r="C28" s="87"/>
      <c r="D28" s="87"/>
      <c r="E28" s="87"/>
      <c r="F28" s="88"/>
      <c r="G28" s="108" t="s">
        <v>1</v>
      </c>
      <c r="H28" s="129" t="s">
        <v>0</v>
      </c>
      <c r="I28" s="141">
        <v>800</v>
      </c>
      <c r="J28" s="74">
        <v>1500000</v>
      </c>
      <c r="K28" s="150">
        <v>0</v>
      </c>
      <c r="L28" s="160">
        <f t="shared" ref="L28" si="1">K28/J28%</f>
        <v>0</v>
      </c>
    </row>
    <row r="29" spans="1:12" ht="94.5" x14ac:dyDescent="0.25">
      <c r="A29" s="1"/>
      <c r="B29" s="168">
        <v>300</v>
      </c>
      <c r="C29" s="168"/>
      <c r="D29" s="168"/>
      <c r="E29" s="168"/>
      <c r="F29" s="169"/>
      <c r="G29" s="102" t="s">
        <v>206</v>
      </c>
      <c r="H29" s="131" t="s">
        <v>332</v>
      </c>
      <c r="I29" s="99"/>
      <c r="J29" s="74">
        <f>SUM(J30)</f>
        <v>443964</v>
      </c>
      <c r="K29" s="150">
        <f>SUM(K30)</f>
        <v>18742</v>
      </c>
      <c r="L29" s="160">
        <f t="shared" si="0"/>
        <v>4.2215134560459857</v>
      </c>
    </row>
    <row r="30" spans="1:12" ht="34.5" customHeight="1" x14ac:dyDescent="0.25">
      <c r="A30" s="1"/>
      <c r="B30" s="166" t="s">
        <v>175</v>
      </c>
      <c r="C30" s="166"/>
      <c r="D30" s="166"/>
      <c r="E30" s="166"/>
      <c r="F30" s="167"/>
      <c r="G30" s="103" t="s">
        <v>5</v>
      </c>
      <c r="H30" s="131"/>
      <c r="I30" s="99">
        <v>300</v>
      </c>
      <c r="J30" s="74">
        <v>443964</v>
      </c>
      <c r="K30" s="150">
        <v>18742</v>
      </c>
      <c r="L30" s="160">
        <f t="shared" si="0"/>
        <v>4.2215134560459857</v>
      </c>
    </row>
    <row r="31" spans="1:12" ht="51" customHeight="1" x14ac:dyDescent="0.25">
      <c r="A31" s="1"/>
      <c r="B31" s="9"/>
      <c r="C31" s="9"/>
      <c r="D31" s="9"/>
      <c r="E31" s="9"/>
      <c r="F31" s="10"/>
      <c r="G31" s="107" t="s">
        <v>177</v>
      </c>
      <c r="H31" s="131" t="s">
        <v>222</v>
      </c>
      <c r="I31" s="99"/>
      <c r="J31" s="74">
        <f>SUM(J32)</f>
        <v>5310223</v>
      </c>
      <c r="K31" s="150">
        <f>SUM(K32)</f>
        <v>1106000</v>
      </c>
      <c r="L31" s="160">
        <f t="shared" si="0"/>
        <v>20.827750548329135</v>
      </c>
    </row>
    <row r="32" spans="1:12" ht="32.25" customHeight="1" x14ac:dyDescent="0.25">
      <c r="A32" s="1"/>
      <c r="B32" s="9"/>
      <c r="C32" s="9"/>
      <c r="D32" s="9"/>
      <c r="E32" s="9"/>
      <c r="F32" s="10"/>
      <c r="G32" s="103" t="s">
        <v>5</v>
      </c>
      <c r="H32" s="131"/>
      <c r="I32" s="99">
        <v>300</v>
      </c>
      <c r="J32" s="74">
        <v>5310223</v>
      </c>
      <c r="K32" s="150">
        <v>1106000</v>
      </c>
      <c r="L32" s="160">
        <f t="shared" si="0"/>
        <v>20.827750548329135</v>
      </c>
    </row>
    <row r="33" spans="1:12" ht="48.75" customHeight="1" x14ac:dyDescent="0.25">
      <c r="A33" s="1"/>
      <c r="B33" s="9"/>
      <c r="C33" s="9"/>
      <c r="D33" s="9"/>
      <c r="E33" s="9"/>
      <c r="F33" s="10"/>
      <c r="G33" s="107" t="s">
        <v>174</v>
      </c>
      <c r="H33" s="131" t="s">
        <v>223</v>
      </c>
      <c r="I33" s="99"/>
      <c r="J33" s="74">
        <f>SUM(J34:J35)</f>
        <v>17189317</v>
      </c>
      <c r="K33" s="150">
        <f>SUM(K34:K35)</f>
        <v>4394366</v>
      </c>
      <c r="L33" s="160">
        <f t="shared" si="0"/>
        <v>25.564517775778988</v>
      </c>
    </row>
    <row r="34" spans="1:12" ht="33.75" customHeight="1" x14ac:dyDescent="0.25">
      <c r="A34" s="1"/>
      <c r="B34" s="87"/>
      <c r="C34" s="87"/>
      <c r="D34" s="87"/>
      <c r="E34" s="87"/>
      <c r="F34" s="88"/>
      <c r="G34" s="103" t="s">
        <v>2</v>
      </c>
      <c r="H34" s="98"/>
      <c r="I34" s="99">
        <v>200</v>
      </c>
      <c r="J34" s="74">
        <v>5162304</v>
      </c>
      <c r="K34" s="150">
        <v>2018721</v>
      </c>
      <c r="L34" s="160">
        <f t="shared" ref="L34" si="2">K34/J34%</f>
        <v>39.105039145311864</v>
      </c>
    </row>
    <row r="35" spans="1:12" ht="34.5" customHeight="1" x14ac:dyDescent="0.25">
      <c r="A35" s="1"/>
      <c r="B35" s="9"/>
      <c r="C35" s="9"/>
      <c r="D35" s="9"/>
      <c r="E35" s="9"/>
      <c r="F35" s="10"/>
      <c r="G35" s="107" t="s">
        <v>5</v>
      </c>
      <c r="H35" s="98"/>
      <c r="I35" s="99">
        <v>300</v>
      </c>
      <c r="J35" s="74">
        <v>12027013</v>
      </c>
      <c r="K35" s="150">
        <v>2375645</v>
      </c>
      <c r="L35" s="160">
        <f t="shared" si="0"/>
        <v>19.752576969859433</v>
      </c>
    </row>
    <row r="36" spans="1:12" ht="110.25" x14ac:dyDescent="0.25">
      <c r="A36" s="1"/>
      <c r="B36" s="166" t="s">
        <v>173</v>
      </c>
      <c r="C36" s="166"/>
      <c r="D36" s="166"/>
      <c r="E36" s="166"/>
      <c r="F36" s="167"/>
      <c r="G36" s="107" t="s">
        <v>172</v>
      </c>
      <c r="H36" s="98" t="s">
        <v>171</v>
      </c>
      <c r="I36" s="99" t="s">
        <v>0</v>
      </c>
      <c r="J36" s="74">
        <f>SUM(J37)</f>
        <v>23112000</v>
      </c>
      <c r="K36" s="150">
        <f>SUM(K37)</f>
        <v>5778000</v>
      </c>
      <c r="L36" s="160">
        <f t="shared" si="0"/>
        <v>25</v>
      </c>
    </row>
    <row r="37" spans="1:12" ht="63" x14ac:dyDescent="0.25">
      <c r="A37" s="1"/>
      <c r="B37" s="168">
        <v>500</v>
      </c>
      <c r="C37" s="168"/>
      <c r="D37" s="168"/>
      <c r="E37" s="168"/>
      <c r="F37" s="169"/>
      <c r="G37" s="107" t="s">
        <v>4</v>
      </c>
      <c r="H37" s="98" t="s">
        <v>0</v>
      </c>
      <c r="I37" s="99">
        <v>600</v>
      </c>
      <c r="J37" s="74">
        <v>23112000</v>
      </c>
      <c r="K37" s="150">
        <v>5778000</v>
      </c>
      <c r="L37" s="160">
        <f t="shared" si="0"/>
        <v>25</v>
      </c>
    </row>
    <row r="38" spans="1:12" ht="31.5" x14ac:dyDescent="0.25">
      <c r="A38" s="1"/>
      <c r="B38" s="166" t="s">
        <v>170</v>
      </c>
      <c r="C38" s="166"/>
      <c r="D38" s="166"/>
      <c r="E38" s="166"/>
      <c r="F38" s="167"/>
      <c r="G38" s="107" t="s">
        <v>169</v>
      </c>
      <c r="H38" s="98" t="s">
        <v>168</v>
      </c>
      <c r="I38" s="99" t="s">
        <v>0</v>
      </c>
      <c r="J38" s="74">
        <f>SUM(J39:J40)</f>
        <v>1008606</v>
      </c>
      <c r="K38" s="150">
        <f>SUM(K39:K40)</f>
        <v>322437</v>
      </c>
      <c r="L38" s="160">
        <f t="shared" si="0"/>
        <v>31.968578414167673</v>
      </c>
    </row>
    <row r="39" spans="1:12" ht="47.25" x14ac:dyDescent="0.25">
      <c r="A39" s="1"/>
      <c r="B39" s="87"/>
      <c r="C39" s="87"/>
      <c r="D39" s="87"/>
      <c r="E39" s="87"/>
      <c r="F39" s="88"/>
      <c r="G39" s="103" t="s">
        <v>2</v>
      </c>
      <c r="H39" s="98"/>
      <c r="I39" s="99">
        <v>200</v>
      </c>
      <c r="J39" s="74">
        <v>419344</v>
      </c>
      <c r="K39" s="150">
        <v>66236</v>
      </c>
      <c r="L39" s="160">
        <f t="shared" si="0"/>
        <v>15.795146705330232</v>
      </c>
    </row>
    <row r="40" spans="1:12" ht="31.5" x14ac:dyDescent="0.25">
      <c r="A40" s="1"/>
      <c r="B40" s="168">
        <v>500</v>
      </c>
      <c r="C40" s="168"/>
      <c r="D40" s="168"/>
      <c r="E40" s="168"/>
      <c r="F40" s="169"/>
      <c r="G40" s="107" t="s">
        <v>5</v>
      </c>
      <c r="H40" s="98" t="s">
        <v>0</v>
      </c>
      <c r="I40" s="99">
        <v>300</v>
      </c>
      <c r="J40" s="74">
        <v>589262</v>
      </c>
      <c r="K40" s="150">
        <v>256201</v>
      </c>
      <c r="L40" s="160">
        <f t="shared" si="0"/>
        <v>43.478283004843348</v>
      </c>
    </row>
    <row r="41" spans="1:12" ht="94.5" x14ac:dyDescent="0.25">
      <c r="A41" s="1"/>
      <c r="B41" s="166" t="s">
        <v>167</v>
      </c>
      <c r="C41" s="166"/>
      <c r="D41" s="166"/>
      <c r="E41" s="166"/>
      <c r="F41" s="167"/>
      <c r="G41" s="107" t="s">
        <v>166</v>
      </c>
      <c r="H41" s="98" t="s">
        <v>165</v>
      </c>
      <c r="I41" s="99" t="s">
        <v>0</v>
      </c>
      <c r="J41" s="74">
        <f>SUM(J42)</f>
        <v>890471</v>
      </c>
      <c r="K41" s="150">
        <f>SUM(K42)</f>
        <v>188660</v>
      </c>
      <c r="L41" s="160">
        <f t="shared" si="0"/>
        <v>21.186540606038829</v>
      </c>
    </row>
    <row r="42" spans="1:12" ht="51" customHeight="1" x14ac:dyDescent="0.25">
      <c r="A42" s="1"/>
      <c r="B42" s="168">
        <v>500</v>
      </c>
      <c r="C42" s="168"/>
      <c r="D42" s="168"/>
      <c r="E42" s="168"/>
      <c r="F42" s="169"/>
      <c r="G42" s="107" t="s">
        <v>4</v>
      </c>
      <c r="H42" s="98" t="s">
        <v>0</v>
      </c>
      <c r="I42" s="99">
        <v>600</v>
      </c>
      <c r="J42" s="74">
        <v>890471</v>
      </c>
      <c r="K42" s="150">
        <v>188660</v>
      </c>
      <c r="L42" s="160">
        <f t="shared" si="0"/>
        <v>21.186540606038829</v>
      </c>
    </row>
    <row r="43" spans="1:12" ht="49.5" customHeight="1" x14ac:dyDescent="0.25">
      <c r="A43" s="1"/>
      <c r="B43" s="166" t="s">
        <v>164</v>
      </c>
      <c r="C43" s="166"/>
      <c r="D43" s="166"/>
      <c r="E43" s="166"/>
      <c r="F43" s="167"/>
      <c r="G43" s="107" t="s">
        <v>163</v>
      </c>
      <c r="H43" s="98" t="s">
        <v>162</v>
      </c>
      <c r="I43" s="99" t="s">
        <v>0</v>
      </c>
      <c r="J43" s="74">
        <f>SUM(J44)</f>
        <v>174029000</v>
      </c>
      <c r="K43" s="150">
        <f>SUM(K44)</f>
        <v>48615000</v>
      </c>
      <c r="L43" s="160">
        <f t="shared" si="0"/>
        <v>27.934999339190593</v>
      </c>
    </row>
    <row r="44" spans="1:12" ht="63" x14ac:dyDescent="0.25">
      <c r="A44" s="1"/>
      <c r="B44" s="168">
        <v>500</v>
      </c>
      <c r="C44" s="168"/>
      <c r="D44" s="168"/>
      <c r="E44" s="168"/>
      <c r="F44" s="169"/>
      <c r="G44" s="107" t="s">
        <v>4</v>
      </c>
      <c r="H44" s="98" t="s">
        <v>0</v>
      </c>
      <c r="I44" s="99">
        <v>600</v>
      </c>
      <c r="J44" s="74">
        <v>174029000</v>
      </c>
      <c r="K44" s="150">
        <v>48615000</v>
      </c>
      <c r="L44" s="160">
        <f t="shared" si="0"/>
        <v>27.934999339190593</v>
      </c>
    </row>
    <row r="45" spans="1:12" ht="63" x14ac:dyDescent="0.25">
      <c r="A45" s="1"/>
      <c r="B45" s="166" t="s">
        <v>161</v>
      </c>
      <c r="C45" s="166"/>
      <c r="D45" s="166"/>
      <c r="E45" s="166"/>
      <c r="F45" s="167"/>
      <c r="G45" s="107" t="s">
        <v>160</v>
      </c>
      <c r="H45" s="98" t="s">
        <v>159</v>
      </c>
      <c r="I45" s="99" t="s">
        <v>0</v>
      </c>
      <c r="J45" s="74">
        <f>SUM(J46)</f>
        <v>6675000</v>
      </c>
      <c r="K45" s="150">
        <f>SUM(K46)</f>
        <v>3739000</v>
      </c>
      <c r="L45" s="160">
        <f t="shared" si="0"/>
        <v>56.014981273408239</v>
      </c>
    </row>
    <row r="46" spans="1:12" ht="51" customHeight="1" x14ac:dyDescent="0.25">
      <c r="A46" s="1"/>
      <c r="B46" s="168">
        <v>500</v>
      </c>
      <c r="C46" s="168"/>
      <c r="D46" s="168"/>
      <c r="E46" s="168"/>
      <c r="F46" s="169"/>
      <c r="G46" s="107" t="s">
        <v>4</v>
      </c>
      <c r="H46" s="98" t="s">
        <v>0</v>
      </c>
      <c r="I46" s="99">
        <v>600</v>
      </c>
      <c r="J46" s="74">
        <v>6675000</v>
      </c>
      <c r="K46" s="150">
        <v>3739000</v>
      </c>
      <c r="L46" s="160">
        <f t="shared" si="0"/>
        <v>56.014981273408239</v>
      </c>
    </row>
    <row r="47" spans="1:12" ht="47.25" x14ac:dyDescent="0.25">
      <c r="A47" s="1"/>
      <c r="B47" s="166" t="s">
        <v>158</v>
      </c>
      <c r="C47" s="166"/>
      <c r="D47" s="166"/>
      <c r="E47" s="166"/>
      <c r="F47" s="167"/>
      <c r="G47" s="107" t="s">
        <v>157</v>
      </c>
      <c r="H47" s="98" t="s">
        <v>156</v>
      </c>
      <c r="I47" s="99" t="s">
        <v>0</v>
      </c>
      <c r="J47" s="74">
        <f>SUM(J48:J49)</f>
        <v>1308770</v>
      </c>
      <c r="K47" s="150">
        <f>SUM(K48:K49)</f>
        <v>203343</v>
      </c>
      <c r="L47" s="160">
        <f t="shared" si="0"/>
        <v>15.536954545107237</v>
      </c>
    </row>
    <row r="48" spans="1:12" ht="126" x14ac:dyDescent="0.25">
      <c r="A48" s="1"/>
      <c r="B48" s="168">
        <v>500</v>
      </c>
      <c r="C48" s="168"/>
      <c r="D48" s="168"/>
      <c r="E48" s="168"/>
      <c r="F48" s="169"/>
      <c r="G48" s="107" t="s">
        <v>3</v>
      </c>
      <c r="H48" s="98" t="s">
        <v>0</v>
      </c>
      <c r="I48" s="99">
        <v>100</v>
      </c>
      <c r="J48" s="74">
        <v>1117360</v>
      </c>
      <c r="K48" s="150">
        <v>195343</v>
      </c>
      <c r="L48" s="160">
        <f t="shared" si="0"/>
        <v>17.482548149208849</v>
      </c>
    </row>
    <row r="49" spans="1:12" ht="47.25" x14ac:dyDescent="0.25">
      <c r="A49" s="1"/>
      <c r="B49" s="166" t="s">
        <v>155</v>
      </c>
      <c r="C49" s="166"/>
      <c r="D49" s="166"/>
      <c r="E49" s="166"/>
      <c r="F49" s="167"/>
      <c r="G49" s="107" t="s">
        <v>2</v>
      </c>
      <c r="H49" s="98"/>
      <c r="I49" s="99">
        <v>200</v>
      </c>
      <c r="J49" s="74">
        <v>191410</v>
      </c>
      <c r="K49" s="150">
        <v>8000</v>
      </c>
      <c r="L49" s="160">
        <f t="shared" si="0"/>
        <v>4.1795099524580746</v>
      </c>
    </row>
    <row r="50" spans="1:12" ht="78.75" x14ac:dyDescent="0.25">
      <c r="A50" s="1"/>
      <c r="B50" s="15"/>
      <c r="C50" s="15"/>
      <c r="D50" s="15"/>
      <c r="E50" s="15"/>
      <c r="F50" s="16"/>
      <c r="G50" s="107" t="s">
        <v>99</v>
      </c>
      <c r="H50" s="131" t="s">
        <v>225</v>
      </c>
      <c r="I50" s="99"/>
      <c r="J50" s="74">
        <f>SUM(J51)</f>
        <v>1016250</v>
      </c>
      <c r="K50" s="150">
        <f>SUM(K51)</f>
        <v>0</v>
      </c>
      <c r="L50" s="160">
        <f t="shared" si="0"/>
        <v>0</v>
      </c>
    </row>
    <row r="51" spans="1:12" ht="50.25" customHeight="1" x14ac:dyDescent="0.25">
      <c r="A51" s="1"/>
      <c r="B51" s="15"/>
      <c r="C51" s="15"/>
      <c r="D51" s="15"/>
      <c r="E51" s="15"/>
      <c r="F51" s="16"/>
      <c r="G51" s="107" t="s">
        <v>4</v>
      </c>
      <c r="H51" s="98" t="s">
        <v>0</v>
      </c>
      <c r="I51" s="99">
        <v>600</v>
      </c>
      <c r="J51" s="74">
        <v>1016250</v>
      </c>
      <c r="K51" s="150">
        <v>0</v>
      </c>
      <c r="L51" s="160">
        <f t="shared" si="0"/>
        <v>0</v>
      </c>
    </row>
    <row r="52" spans="1:12" ht="126" x14ac:dyDescent="0.25">
      <c r="A52" s="1"/>
      <c r="B52" s="15"/>
      <c r="C52" s="15"/>
      <c r="D52" s="15"/>
      <c r="E52" s="15"/>
      <c r="F52" s="16"/>
      <c r="G52" s="107" t="s">
        <v>195</v>
      </c>
      <c r="H52" s="131" t="s">
        <v>224</v>
      </c>
      <c r="I52" s="99"/>
      <c r="J52" s="74">
        <f>SUM(J53:J54)</f>
        <v>2619000</v>
      </c>
      <c r="K52" s="150">
        <f>SUM(K53:K54)</f>
        <v>0</v>
      </c>
      <c r="L52" s="160">
        <f t="shared" si="0"/>
        <v>0</v>
      </c>
    </row>
    <row r="53" spans="1:12" ht="31.5" x14ac:dyDescent="0.25">
      <c r="A53" s="1"/>
      <c r="B53" s="58"/>
      <c r="C53" s="58"/>
      <c r="D53" s="58"/>
      <c r="E53" s="58"/>
      <c r="F53" s="59"/>
      <c r="G53" s="107" t="s">
        <v>5</v>
      </c>
      <c r="H53" s="98" t="s">
        <v>0</v>
      </c>
      <c r="I53" s="99">
        <v>300</v>
      </c>
      <c r="J53" s="74">
        <v>960000</v>
      </c>
      <c r="K53" s="150">
        <v>0</v>
      </c>
      <c r="L53" s="160">
        <f t="shared" si="0"/>
        <v>0</v>
      </c>
    </row>
    <row r="54" spans="1:12" ht="50.25" customHeight="1" x14ac:dyDescent="0.25">
      <c r="A54" s="1"/>
      <c r="B54" s="15"/>
      <c r="C54" s="15"/>
      <c r="D54" s="15"/>
      <c r="E54" s="15"/>
      <c r="F54" s="16"/>
      <c r="G54" s="107" t="s">
        <v>4</v>
      </c>
      <c r="H54" s="98" t="s">
        <v>0</v>
      </c>
      <c r="I54" s="99">
        <v>600</v>
      </c>
      <c r="J54" s="74">
        <v>1659000</v>
      </c>
      <c r="K54" s="150">
        <v>0</v>
      </c>
      <c r="L54" s="160">
        <f t="shared" si="0"/>
        <v>0</v>
      </c>
    </row>
    <row r="55" spans="1:12" ht="78.75" x14ac:dyDescent="0.25">
      <c r="A55" s="1"/>
      <c r="B55" s="15"/>
      <c r="C55" s="15"/>
      <c r="D55" s="15"/>
      <c r="E55" s="15"/>
      <c r="F55" s="16"/>
      <c r="G55" s="107" t="s">
        <v>284</v>
      </c>
      <c r="H55" s="98" t="s">
        <v>285</v>
      </c>
      <c r="I55" s="99"/>
      <c r="J55" s="74">
        <f>SUM(J56)</f>
        <v>81755000</v>
      </c>
      <c r="K55" s="150">
        <f>SUM(K56)</f>
        <v>21855000</v>
      </c>
      <c r="L55" s="160">
        <f t="shared" si="0"/>
        <v>26.732309950461744</v>
      </c>
    </row>
    <row r="56" spans="1:12" ht="53.25" customHeight="1" x14ac:dyDescent="0.25">
      <c r="A56" s="1"/>
      <c r="B56" s="21"/>
      <c r="C56" s="21"/>
      <c r="D56" s="21"/>
      <c r="E56" s="21"/>
      <c r="F56" s="22"/>
      <c r="G56" s="107" t="s">
        <v>4</v>
      </c>
      <c r="H56" s="98" t="s">
        <v>0</v>
      </c>
      <c r="I56" s="99">
        <v>600</v>
      </c>
      <c r="J56" s="76">
        <v>81755000</v>
      </c>
      <c r="K56" s="151">
        <v>21855000</v>
      </c>
      <c r="L56" s="160">
        <f t="shared" si="0"/>
        <v>26.732309950461744</v>
      </c>
    </row>
    <row r="57" spans="1:12" ht="68.25" customHeight="1" x14ac:dyDescent="0.25">
      <c r="A57" s="1"/>
      <c r="B57" s="87"/>
      <c r="C57" s="87"/>
      <c r="D57" s="87"/>
      <c r="E57" s="87"/>
      <c r="F57" s="88"/>
      <c r="G57" s="108" t="s">
        <v>375</v>
      </c>
      <c r="H57" s="131" t="s">
        <v>376</v>
      </c>
      <c r="I57" s="99"/>
      <c r="J57" s="74">
        <f>SUM(J58)</f>
        <v>420000</v>
      </c>
      <c r="K57" s="150">
        <f>SUM(K58)</f>
        <v>0</v>
      </c>
      <c r="L57" s="160">
        <f t="shared" si="0"/>
        <v>0</v>
      </c>
    </row>
    <row r="58" spans="1:12" ht="52.5" customHeight="1" x14ac:dyDescent="0.25">
      <c r="A58" s="1"/>
      <c r="B58" s="87"/>
      <c r="C58" s="87"/>
      <c r="D58" s="87"/>
      <c r="E58" s="87"/>
      <c r="F58" s="88"/>
      <c r="G58" s="107" t="s">
        <v>4</v>
      </c>
      <c r="H58" s="98" t="s">
        <v>0</v>
      </c>
      <c r="I58" s="99">
        <v>600</v>
      </c>
      <c r="J58" s="76">
        <v>420000</v>
      </c>
      <c r="K58" s="151">
        <v>0</v>
      </c>
      <c r="L58" s="160">
        <f t="shared" si="0"/>
        <v>0</v>
      </c>
    </row>
    <row r="59" spans="1:12" ht="31.5" x14ac:dyDescent="0.25">
      <c r="A59" s="1"/>
      <c r="B59" s="174" t="s">
        <v>154</v>
      </c>
      <c r="C59" s="174"/>
      <c r="D59" s="174"/>
      <c r="E59" s="174"/>
      <c r="F59" s="175"/>
      <c r="G59" s="110" t="s">
        <v>361</v>
      </c>
      <c r="H59" s="132" t="s">
        <v>153</v>
      </c>
      <c r="I59" s="142" t="s">
        <v>0</v>
      </c>
      <c r="J59" s="77">
        <f>SUM(J60+J63)</f>
        <v>2758307</v>
      </c>
      <c r="K59" s="152">
        <f>SUM(K60+K63)</f>
        <v>651100</v>
      </c>
      <c r="L59" s="160">
        <f t="shared" si="0"/>
        <v>23.605059190293176</v>
      </c>
    </row>
    <row r="60" spans="1:12" ht="47.25" x14ac:dyDescent="0.25">
      <c r="A60" s="1"/>
      <c r="B60" s="170" t="s">
        <v>152</v>
      </c>
      <c r="C60" s="170"/>
      <c r="D60" s="170"/>
      <c r="E60" s="170"/>
      <c r="F60" s="171"/>
      <c r="G60" s="102" t="s">
        <v>214</v>
      </c>
      <c r="H60" s="98" t="s">
        <v>215</v>
      </c>
      <c r="I60" s="99" t="s">
        <v>0</v>
      </c>
      <c r="J60" s="74">
        <f>SUM(J61:J62)</f>
        <v>560000</v>
      </c>
      <c r="K60" s="150">
        <f>SUM(K61:K62)</f>
        <v>101100</v>
      </c>
      <c r="L60" s="160">
        <f t="shared" si="0"/>
        <v>18.053571428571427</v>
      </c>
    </row>
    <row r="61" spans="1:12" ht="47.25" x14ac:dyDescent="0.25">
      <c r="A61" s="1"/>
      <c r="B61" s="168">
        <v>500</v>
      </c>
      <c r="C61" s="168"/>
      <c r="D61" s="168"/>
      <c r="E61" s="168"/>
      <c r="F61" s="169"/>
      <c r="G61" s="103" t="s">
        <v>2</v>
      </c>
      <c r="H61" s="98" t="s">
        <v>0</v>
      </c>
      <c r="I61" s="99">
        <v>200</v>
      </c>
      <c r="J61" s="74">
        <v>60000</v>
      </c>
      <c r="K61" s="150">
        <v>1100</v>
      </c>
      <c r="L61" s="160">
        <f t="shared" si="0"/>
        <v>1.8333333333333333</v>
      </c>
    </row>
    <row r="62" spans="1:12" ht="50.25" customHeight="1" x14ac:dyDescent="0.25">
      <c r="A62" s="1"/>
      <c r="B62" s="33"/>
      <c r="C62" s="33"/>
      <c r="D62" s="33"/>
      <c r="E62" s="33"/>
      <c r="F62" s="34"/>
      <c r="G62" s="107" t="s">
        <v>4</v>
      </c>
      <c r="H62" s="98"/>
      <c r="I62" s="99">
        <v>600</v>
      </c>
      <c r="J62" s="74">
        <v>500000</v>
      </c>
      <c r="K62" s="150">
        <v>100000</v>
      </c>
      <c r="L62" s="160">
        <f t="shared" si="0"/>
        <v>20</v>
      </c>
    </row>
    <row r="63" spans="1:12" ht="51" customHeight="1" x14ac:dyDescent="0.25">
      <c r="A63" s="1"/>
      <c r="B63" s="168">
        <v>800</v>
      </c>
      <c r="C63" s="168"/>
      <c r="D63" s="168"/>
      <c r="E63" s="168"/>
      <c r="F63" s="169"/>
      <c r="G63" s="107" t="s">
        <v>149</v>
      </c>
      <c r="H63" s="131" t="s">
        <v>227</v>
      </c>
      <c r="I63" s="99"/>
      <c r="J63" s="74">
        <f>SUM(J64)</f>
        <v>2198307</v>
      </c>
      <c r="K63" s="150">
        <f>SUM(K64)</f>
        <v>550000</v>
      </c>
      <c r="L63" s="160">
        <f t="shared" si="0"/>
        <v>25.019253452770702</v>
      </c>
    </row>
    <row r="64" spans="1:12" ht="51.75" customHeight="1" x14ac:dyDescent="0.25">
      <c r="A64" s="1"/>
      <c r="B64" s="174" t="s">
        <v>150</v>
      </c>
      <c r="C64" s="174"/>
      <c r="D64" s="174"/>
      <c r="E64" s="174"/>
      <c r="F64" s="175"/>
      <c r="G64" s="107" t="s">
        <v>4</v>
      </c>
      <c r="H64" s="132"/>
      <c r="I64" s="99">
        <v>600</v>
      </c>
      <c r="J64" s="74">
        <v>2198307</v>
      </c>
      <c r="K64" s="150">
        <v>550000</v>
      </c>
      <c r="L64" s="160">
        <f t="shared" si="0"/>
        <v>25.019253452770702</v>
      </c>
    </row>
    <row r="65" spans="1:12" ht="66.75" customHeight="1" x14ac:dyDescent="0.25">
      <c r="A65" s="1"/>
      <c r="B65" s="174" t="s">
        <v>148</v>
      </c>
      <c r="C65" s="174"/>
      <c r="D65" s="174"/>
      <c r="E65" s="174"/>
      <c r="F65" s="175"/>
      <c r="G65" s="110" t="s">
        <v>216</v>
      </c>
      <c r="H65" s="132" t="s">
        <v>151</v>
      </c>
      <c r="I65" s="142" t="s">
        <v>0</v>
      </c>
      <c r="J65" s="77">
        <f>SUM(J66+J69)</f>
        <v>275000</v>
      </c>
      <c r="K65" s="152">
        <f>SUM(K66+K69)</f>
        <v>173190</v>
      </c>
      <c r="L65" s="160">
        <f t="shared" si="0"/>
        <v>62.978181818181817</v>
      </c>
    </row>
    <row r="66" spans="1:12" ht="31.5" customHeight="1" x14ac:dyDescent="0.25">
      <c r="A66" s="1"/>
      <c r="B66" s="11"/>
      <c r="C66" s="11"/>
      <c r="D66" s="11"/>
      <c r="E66" s="11"/>
      <c r="F66" s="12"/>
      <c r="G66" s="102" t="s">
        <v>217</v>
      </c>
      <c r="H66" s="98" t="s">
        <v>218</v>
      </c>
      <c r="I66" s="142"/>
      <c r="J66" s="74">
        <f>SUM(J67:J68)</f>
        <v>225000</v>
      </c>
      <c r="K66" s="150">
        <f>SUM(K67:K68)</f>
        <v>173190</v>
      </c>
      <c r="L66" s="160">
        <f t="shared" si="0"/>
        <v>76.973333333333329</v>
      </c>
    </row>
    <row r="67" spans="1:12" ht="34.5" customHeight="1" x14ac:dyDescent="0.25">
      <c r="A67" s="1"/>
      <c r="B67" s="11"/>
      <c r="C67" s="11"/>
      <c r="D67" s="11"/>
      <c r="E67" s="11"/>
      <c r="F67" s="12"/>
      <c r="G67" s="103" t="s">
        <v>2</v>
      </c>
      <c r="H67" s="132"/>
      <c r="I67" s="99">
        <v>200</v>
      </c>
      <c r="J67" s="77">
        <v>75000</v>
      </c>
      <c r="K67" s="152">
        <v>23190</v>
      </c>
      <c r="L67" s="160">
        <f t="shared" si="0"/>
        <v>30.92</v>
      </c>
    </row>
    <row r="68" spans="1:12" ht="34.5" customHeight="1" x14ac:dyDescent="0.25">
      <c r="A68" s="1"/>
      <c r="B68" s="89"/>
      <c r="C68" s="89"/>
      <c r="D68" s="89"/>
      <c r="E68" s="89"/>
      <c r="F68" s="90"/>
      <c r="G68" s="107" t="s">
        <v>4</v>
      </c>
      <c r="H68" s="98"/>
      <c r="I68" s="99">
        <v>600</v>
      </c>
      <c r="J68" s="74">
        <v>150000</v>
      </c>
      <c r="K68" s="150">
        <v>150000</v>
      </c>
      <c r="L68" s="160">
        <f t="shared" ref="L68" si="3">K68/J68%</f>
        <v>100</v>
      </c>
    </row>
    <row r="69" spans="1:12" ht="31.5" x14ac:dyDescent="0.25">
      <c r="A69" s="1"/>
      <c r="B69" s="170" t="s">
        <v>147</v>
      </c>
      <c r="C69" s="170"/>
      <c r="D69" s="170"/>
      <c r="E69" s="170"/>
      <c r="F69" s="171"/>
      <c r="G69" s="107" t="s">
        <v>146</v>
      </c>
      <c r="H69" s="131" t="s">
        <v>338</v>
      </c>
      <c r="I69" s="99" t="s">
        <v>0</v>
      </c>
      <c r="J69" s="74">
        <f>SUM(J70)</f>
        <v>50000</v>
      </c>
      <c r="K69" s="150">
        <f>SUM(K70)</f>
        <v>0</v>
      </c>
      <c r="L69" s="160">
        <f t="shared" si="0"/>
        <v>0</v>
      </c>
    </row>
    <row r="70" spans="1:12" ht="47.25" x14ac:dyDescent="0.25">
      <c r="A70" s="1"/>
      <c r="B70" s="170">
        <v>200</v>
      </c>
      <c r="C70" s="170"/>
      <c r="D70" s="170"/>
      <c r="E70" s="170"/>
      <c r="F70" s="171"/>
      <c r="G70" s="107" t="s">
        <v>2</v>
      </c>
      <c r="H70" s="133"/>
      <c r="I70" s="99">
        <v>200</v>
      </c>
      <c r="J70" s="74">
        <v>50000</v>
      </c>
      <c r="K70" s="150">
        <v>0</v>
      </c>
      <c r="L70" s="160">
        <f t="shared" si="0"/>
        <v>0</v>
      </c>
    </row>
    <row r="71" spans="1:12" ht="63" x14ac:dyDescent="0.25">
      <c r="A71" s="1"/>
      <c r="B71" s="164" t="s">
        <v>145</v>
      </c>
      <c r="C71" s="164"/>
      <c r="D71" s="164"/>
      <c r="E71" s="164"/>
      <c r="F71" s="165"/>
      <c r="G71" s="105" t="s">
        <v>219</v>
      </c>
      <c r="H71" s="127" t="s">
        <v>144</v>
      </c>
      <c r="I71" s="139" t="s">
        <v>0</v>
      </c>
      <c r="J71" s="79">
        <f>SUM(J72+J128+J132)</f>
        <v>178771739</v>
      </c>
      <c r="K71" s="148">
        <f>SUM(K72+K128+K132)</f>
        <v>45066931</v>
      </c>
      <c r="L71" s="160">
        <f t="shared" si="0"/>
        <v>25.209203228704958</v>
      </c>
    </row>
    <row r="72" spans="1:12" ht="78.75" x14ac:dyDescent="0.25">
      <c r="A72" s="1"/>
      <c r="B72" s="172" t="s">
        <v>143</v>
      </c>
      <c r="C72" s="172"/>
      <c r="D72" s="172"/>
      <c r="E72" s="172"/>
      <c r="F72" s="173"/>
      <c r="G72" s="111" t="s">
        <v>362</v>
      </c>
      <c r="H72" s="128" t="s">
        <v>142</v>
      </c>
      <c r="I72" s="140" t="s">
        <v>0</v>
      </c>
      <c r="J72" s="73">
        <f>SUM(J73+J75+J78+J83+J86+J89+J92+J94+J96+J98+J101+J106+J109+J112+J114+J117+J120+J123+J126+J81+J104)</f>
        <v>177971739</v>
      </c>
      <c r="K72" s="149">
        <f>SUM(K73+K75+K78+K83+K86+K89+K92+K94+K96+K98+K101+K106+K109+K112+K114+K117+K120+K123+K126+K81+K104)</f>
        <v>44901031</v>
      </c>
      <c r="L72" s="160">
        <f t="shared" si="0"/>
        <v>25.22930396269264</v>
      </c>
    </row>
    <row r="73" spans="1:12" ht="21.75" customHeight="1" x14ac:dyDescent="0.25">
      <c r="A73" s="1"/>
      <c r="B73" s="13"/>
      <c r="C73" s="13"/>
      <c r="D73" s="13"/>
      <c r="E73" s="13"/>
      <c r="F73" s="14"/>
      <c r="G73" s="102" t="s">
        <v>220</v>
      </c>
      <c r="H73" s="98" t="s">
        <v>221</v>
      </c>
      <c r="I73" s="142"/>
      <c r="J73" s="74">
        <f>SUM(J74)</f>
        <v>303000</v>
      </c>
      <c r="K73" s="150">
        <f>SUM(K74)</f>
        <v>54187</v>
      </c>
      <c r="L73" s="160">
        <f t="shared" si="0"/>
        <v>17.883498349834984</v>
      </c>
    </row>
    <row r="74" spans="1:12" ht="51.75" customHeight="1" x14ac:dyDescent="0.25">
      <c r="A74" s="1"/>
      <c r="B74" s="13"/>
      <c r="C74" s="13"/>
      <c r="D74" s="13"/>
      <c r="E74" s="13"/>
      <c r="F74" s="14"/>
      <c r="G74" s="107" t="s">
        <v>4</v>
      </c>
      <c r="H74" s="98"/>
      <c r="I74" s="99">
        <v>600</v>
      </c>
      <c r="J74" s="74">
        <v>303000</v>
      </c>
      <c r="K74" s="150">
        <v>54187</v>
      </c>
      <c r="L74" s="160">
        <f t="shared" si="0"/>
        <v>17.883498349834984</v>
      </c>
    </row>
    <row r="75" spans="1:12" ht="31.5" x14ac:dyDescent="0.25">
      <c r="A75" s="1"/>
      <c r="B75" s="35"/>
      <c r="C75" s="35"/>
      <c r="D75" s="35"/>
      <c r="E75" s="35"/>
      <c r="F75" s="36"/>
      <c r="G75" s="112" t="s">
        <v>309</v>
      </c>
      <c r="H75" s="98" t="s">
        <v>310</v>
      </c>
      <c r="I75" s="99"/>
      <c r="J75" s="74">
        <f>SUM(J76:J77)</f>
        <v>77000</v>
      </c>
      <c r="K75" s="150">
        <f>SUM(K76:K77)</f>
        <v>34784</v>
      </c>
      <c r="L75" s="160">
        <f t="shared" si="0"/>
        <v>45.174025974025973</v>
      </c>
    </row>
    <row r="76" spans="1:12" ht="47.25" x14ac:dyDescent="0.25">
      <c r="A76" s="1"/>
      <c r="B76" s="35"/>
      <c r="C76" s="35"/>
      <c r="D76" s="35"/>
      <c r="E76" s="35"/>
      <c r="F76" s="36"/>
      <c r="G76" s="107" t="s">
        <v>2</v>
      </c>
      <c r="H76" s="132"/>
      <c r="I76" s="99">
        <v>200</v>
      </c>
      <c r="J76" s="74">
        <v>45000</v>
      </c>
      <c r="K76" s="150">
        <v>29784</v>
      </c>
      <c r="L76" s="160">
        <f t="shared" si="0"/>
        <v>66.186666666666667</v>
      </c>
    </row>
    <row r="77" spans="1:12" ht="49.5" customHeight="1" x14ac:dyDescent="0.25">
      <c r="A77" s="1"/>
      <c r="B77" s="85"/>
      <c r="C77" s="85"/>
      <c r="D77" s="85"/>
      <c r="E77" s="85"/>
      <c r="F77" s="86"/>
      <c r="G77" s="107" t="s">
        <v>4</v>
      </c>
      <c r="H77" s="98"/>
      <c r="I77" s="99">
        <v>600</v>
      </c>
      <c r="J77" s="74">
        <v>32000</v>
      </c>
      <c r="K77" s="150">
        <v>5000</v>
      </c>
      <c r="L77" s="160">
        <f t="shared" ref="L77" si="4">K77/J77%</f>
        <v>15.625</v>
      </c>
    </row>
    <row r="78" spans="1:12" ht="63" x14ac:dyDescent="0.25">
      <c r="A78" s="1"/>
      <c r="B78" s="35"/>
      <c r="C78" s="35"/>
      <c r="D78" s="35"/>
      <c r="E78" s="35"/>
      <c r="F78" s="36"/>
      <c r="G78" s="113" t="s">
        <v>324</v>
      </c>
      <c r="H78" s="98" t="s">
        <v>325</v>
      </c>
      <c r="I78" s="99"/>
      <c r="J78" s="77">
        <f>SUM(J79+J80)</f>
        <v>7000</v>
      </c>
      <c r="K78" s="152">
        <f>SUM(K79+K80)</f>
        <v>0</v>
      </c>
      <c r="L78" s="160">
        <f t="shared" si="0"/>
        <v>0</v>
      </c>
    </row>
    <row r="79" spans="1:12" ht="34.5" customHeight="1" x14ac:dyDescent="0.25">
      <c r="A79" s="1"/>
      <c r="B79" s="35"/>
      <c r="C79" s="35"/>
      <c r="D79" s="35"/>
      <c r="E79" s="35"/>
      <c r="F79" s="36"/>
      <c r="G79" s="103" t="s">
        <v>2</v>
      </c>
      <c r="H79" s="132"/>
      <c r="I79" s="99">
        <v>200</v>
      </c>
      <c r="J79" s="74">
        <v>3000</v>
      </c>
      <c r="K79" s="150">
        <v>0</v>
      </c>
      <c r="L79" s="160">
        <f t="shared" ref="L79:L154" si="5">K79/J79%</f>
        <v>0</v>
      </c>
    </row>
    <row r="80" spans="1:12" ht="51" customHeight="1" x14ac:dyDescent="0.25">
      <c r="A80" s="1"/>
      <c r="B80" s="66"/>
      <c r="C80" s="66"/>
      <c r="D80" s="66"/>
      <c r="E80" s="66"/>
      <c r="F80" s="67"/>
      <c r="G80" s="107" t="s">
        <v>4</v>
      </c>
      <c r="H80" s="98"/>
      <c r="I80" s="99">
        <v>600</v>
      </c>
      <c r="J80" s="74">
        <v>4000</v>
      </c>
      <c r="K80" s="150">
        <v>0</v>
      </c>
      <c r="L80" s="160">
        <f t="shared" si="5"/>
        <v>0</v>
      </c>
    </row>
    <row r="81" spans="1:12" ht="96.75" customHeight="1" x14ac:dyDescent="0.25">
      <c r="A81" s="1"/>
      <c r="B81" s="85"/>
      <c r="C81" s="85"/>
      <c r="D81" s="85"/>
      <c r="E81" s="85"/>
      <c r="F81" s="86"/>
      <c r="G81" s="107" t="s">
        <v>377</v>
      </c>
      <c r="H81" s="131" t="s">
        <v>378</v>
      </c>
      <c r="I81" s="99"/>
      <c r="J81" s="74">
        <f>SUM(J82)</f>
        <v>5986000</v>
      </c>
      <c r="K81" s="150">
        <f>SUM(K82)</f>
        <v>1466692</v>
      </c>
      <c r="L81" s="160">
        <f t="shared" si="5"/>
        <v>24.502038088874038</v>
      </c>
    </row>
    <row r="82" spans="1:12" ht="31.5" x14ac:dyDescent="0.25">
      <c r="A82" s="1"/>
      <c r="B82" s="85"/>
      <c r="C82" s="85"/>
      <c r="D82" s="85"/>
      <c r="E82" s="85"/>
      <c r="F82" s="86"/>
      <c r="G82" s="107" t="s">
        <v>5</v>
      </c>
      <c r="H82" s="98" t="s">
        <v>0</v>
      </c>
      <c r="I82" s="99">
        <v>300</v>
      </c>
      <c r="J82" s="74">
        <v>5986000</v>
      </c>
      <c r="K82" s="150">
        <v>1466692</v>
      </c>
      <c r="L82" s="160">
        <f t="shared" ref="L82" si="6">K82/J82%</f>
        <v>24.502038088874038</v>
      </c>
    </row>
    <row r="83" spans="1:12" ht="65.25" customHeight="1" x14ac:dyDescent="0.25">
      <c r="A83" s="1"/>
      <c r="B83" s="44"/>
      <c r="C83" s="44"/>
      <c r="D83" s="44"/>
      <c r="E83" s="44"/>
      <c r="F83" s="45"/>
      <c r="G83" s="114" t="s">
        <v>352</v>
      </c>
      <c r="H83" s="100" t="s">
        <v>353</v>
      </c>
      <c r="I83" s="143" t="s">
        <v>0</v>
      </c>
      <c r="J83" s="77">
        <f>SUM(J84+J85)</f>
        <v>89600</v>
      </c>
      <c r="K83" s="152">
        <f>SUM(K84+K85)</f>
        <v>6947</v>
      </c>
      <c r="L83" s="160">
        <f t="shared" si="5"/>
        <v>7.7533482142857144</v>
      </c>
    </row>
    <row r="84" spans="1:12" ht="36" customHeight="1" x14ac:dyDescent="0.25">
      <c r="A84" s="1"/>
      <c r="B84" s="85"/>
      <c r="C84" s="85"/>
      <c r="D84" s="85"/>
      <c r="E84" s="85"/>
      <c r="F84" s="86"/>
      <c r="G84" s="103" t="s">
        <v>2</v>
      </c>
      <c r="H84" s="132"/>
      <c r="I84" s="99">
        <v>200</v>
      </c>
      <c r="J84" s="74">
        <v>390</v>
      </c>
      <c r="K84" s="150">
        <v>103</v>
      </c>
      <c r="L84" s="160">
        <f t="shared" ref="L84" si="7">K84/J84%</f>
        <v>26.410256410256412</v>
      </c>
    </row>
    <row r="85" spans="1:12" ht="31.5" x14ac:dyDescent="0.25">
      <c r="A85" s="1"/>
      <c r="B85" s="44"/>
      <c r="C85" s="44"/>
      <c r="D85" s="44"/>
      <c r="E85" s="44"/>
      <c r="F85" s="45"/>
      <c r="G85" s="107" t="s">
        <v>5</v>
      </c>
      <c r="H85" s="98" t="s">
        <v>0</v>
      </c>
      <c r="I85" s="99">
        <v>300</v>
      </c>
      <c r="J85" s="74">
        <v>89210</v>
      </c>
      <c r="K85" s="150">
        <v>6844</v>
      </c>
      <c r="L85" s="160">
        <f t="shared" si="5"/>
        <v>7.6717856742517654</v>
      </c>
    </row>
    <row r="86" spans="1:12" ht="126" x14ac:dyDescent="0.25">
      <c r="A86" s="1"/>
      <c r="B86" s="170" t="s">
        <v>141</v>
      </c>
      <c r="C86" s="170"/>
      <c r="D86" s="170"/>
      <c r="E86" s="170"/>
      <c r="F86" s="171"/>
      <c r="G86" s="107" t="s">
        <v>140</v>
      </c>
      <c r="H86" s="98" t="s">
        <v>139</v>
      </c>
      <c r="I86" s="99" t="s">
        <v>0</v>
      </c>
      <c r="J86" s="77">
        <f>SUM(J87+J88)</f>
        <v>2147285</v>
      </c>
      <c r="K86" s="152">
        <f>SUM(K87+K88)</f>
        <v>2096907</v>
      </c>
      <c r="L86" s="160">
        <f t="shared" si="5"/>
        <v>97.653874543900798</v>
      </c>
    </row>
    <row r="87" spans="1:12" ht="33.75" customHeight="1" x14ac:dyDescent="0.25">
      <c r="A87" s="1"/>
      <c r="B87" s="83"/>
      <c r="C87" s="83"/>
      <c r="D87" s="83"/>
      <c r="E87" s="83"/>
      <c r="F87" s="84"/>
      <c r="G87" s="103" t="s">
        <v>2</v>
      </c>
      <c r="H87" s="132"/>
      <c r="I87" s="99">
        <v>200</v>
      </c>
      <c r="J87" s="74">
        <v>31000</v>
      </c>
      <c r="K87" s="150">
        <v>30989</v>
      </c>
      <c r="L87" s="160">
        <f t="shared" si="5"/>
        <v>99.964516129032262</v>
      </c>
    </row>
    <row r="88" spans="1:12" ht="31.5" x14ac:dyDescent="0.25">
      <c r="A88" s="1"/>
      <c r="B88" s="168">
        <v>500</v>
      </c>
      <c r="C88" s="168"/>
      <c r="D88" s="168"/>
      <c r="E88" s="168"/>
      <c r="F88" s="169"/>
      <c r="G88" s="107" t="s">
        <v>5</v>
      </c>
      <c r="H88" s="98" t="s">
        <v>0</v>
      </c>
      <c r="I88" s="99">
        <v>300</v>
      </c>
      <c r="J88" s="74">
        <v>2116285</v>
      </c>
      <c r="K88" s="150">
        <v>2065918</v>
      </c>
      <c r="L88" s="160">
        <f t="shared" si="5"/>
        <v>97.620027548274464</v>
      </c>
    </row>
    <row r="89" spans="1:12" ht="63" x14ac:dyDescent="0.25">
      <c r="A89" s="1"/>
      <c r="B89" s="166" t="s">
        <v>138</v>
      </c>
      <c r="C89" s="166"/>
      <c r="D89" s="166"/>
      <c r="E89" s="166"/>
      <c r="F89" s="167"/>
      <c r="G89" s="107" t="s">
        <v>137</v>
      </c>
      <c r="H89" s="98" t="s">
        <v>136</v>
      </c>
      <c r="I89" s="99" t="s">
        <v>0</v>
      </c>
      <c r="J89" s="77">
        <f>SUM(J90+J91)</f>
        <v>16948000</v>
      </c>
      <c r="K89" s="152">
        <f>SUM(K90+K91)</f>
        <v>3571282</v>
      </c>
      <c r="L89" s="160">
        <f t="shared" si="5"/>
        <v>21.071996695775312</v>
      </c>
    </row>
    <row r="90" spans="1:12" ht="38.25" customHeight="1" x14ac:dyDescent="0.25">
      <c r="A90" s="1"/>
      <c r="B90" s="87"/>
      <c r="C90" s="87"/>
      <c r="D90" s="87"/>
      <c r="E90" s="87"/>
      <c r="F90" s="88"/>
      <c r="G90" s="103" t="s">
        <v>2</v>
      </c>
      <c r="H90" s="132"/>
      <c r="I90" s="99">
        <v>200</v>
      </c>
      <c r="J90" s="74">
        <v>128000</v>
      </c>
      <c r="K90" s="150">
        <v>52610</v>
      </c>
      <c r="L90" s="160">
        <f t="shared" ref="L90" si="8">K90/J90%</f>
        <v>41.1015625</v>
      </c>
    </row>
    <row r="91" spans="1:12" ht="31.5" x14ac:dyDescent="0.25">
      <c r="A91" s="1"/>
      <c r="B91" s="168">
        <v>500</v>
      </c>
      <c r="C91" s="168"/>
      <c r="D91" s="168"/>
      <c r="E91" s="168"/>
      <c r="F91" s="169"/>
      <c r="G91" s="107" t="s">
        <v>5</v>
      </c>
      <c r="H91" s="98" t="s">
        <v>0</v>
      </c>
      <c r="I91" s="99">
        <v>300</v>
      </c>
      <c r="J91" s="74">
        <v>16820000</v>
      </c>
      <c r="K91" s="150">
        <v>3518672</v>
      </c>
      <c r="L91" s="160">
        <f t="shared" si="5"/>
        <v>20.919571938168847</v>
      </c>
    </row>
    <row r="92" spans="1:12" ht="99" customHeight="1" x14ac:dyDescent="0.25">
      <c r="A92" s="1"/>
      <c r="B92" s="166" t="s">
        <v>135</v>
      </c>
      <c r="C92" s="166"/>
      <c r="D92" s="166"/>
      <c r="E92" s="166"/>
      <c r="F92" s="167"/>
      <c r="G92" s="107" t="s">
        <v>134</v>
      </c>
      <c r="H92" s="98" t="s">
        <v>133</v>
      </c>
      <c r="I92" s="99" t="s">
        <v>0</v>
      </c>
      <c r="J92" s="74">
        <f>SUM(J93)</f>
        <v>282000</v>
      </c>
      <c r="K92" s="150">
        <f>SUM(K93)</f>
        <v>34332</v>
      </c>
      <c r="L92" s="160">
        <f t="shared" si="5"/>
        <v>12.174468085106383</v>
      </c>
    </row>
    <row r="93" spans="1:12" ht="31.5" x14ac:dyDescent="0.25">
      <c r="A93" s="1"/>
      <c r="B93" s="168">
        <v>500</v>
      </c>
      <c r="C93" s="168"/>
      <c r="D93" s="168"/>
      <c r="E93" s="168"/>
      <c r="F93" s="169"/>
      <c r="G93" s="107" t="s">
        <v>5</v>
      </c>
      <c r="H93" s="98" t="s">
        <v>0</v>
      </c>
      <c r="I93" s="99">
        <v>300</v>
      </c>
      <c r="J93" s="74">
        <v>282000</v>
      </c>
      <c r="K93" s="150">
        <v>34332</v>
      </c>
      <c r="L93" s="160">
        <f t="shared" si="5"/>
        <v>12.174468085106383</v>
      </c>
    </row>
    <row r="94" spans="1:12" ht="126" x14ac:dyDescent="0.25">
      <c r="A94" s="1"/>
      <c r="B94" s="166" t="s">
        <v>132</v>
      </c>
      <c r="C94" s="166"/>
      <c r="D94" s="166"/>
      <c r="E94" s="166"/>
      <c r="F94" s="167"/>
      <c r="G94" s="107" t="s">
        <v>131</v>
      </c>
      <c r="H94" s="98" t="s">
        <v>130</v>
      </c>
      <c r="I94" s="99" t="s">
        <v>0</v>
      </c>
      <c r="J94" s="74">
        <f>SUM(J95)</f>
        <v>8024000</v>
      </c>
      <c r="K94" s="150">
        <f>SUM(K95)</f>
        <v>2012151</v>
      </c>
      <c r="L94" s="160">
        <f t="shared" si="5"/>
        <v>25.076657527417748</v>
      </c>
    </row>
    <row r="95" spans="1:12" ht="31.5" x14ac:dyDescent="0.25">
      <c r="A95" s="1"/>
      <c r="B95" s="168">
        <v>500</v>
      </c>
      <c r="C95" s="168"/>
      <c r="D95" s="168"/>
      <c r="E95" s="168"/>
      <c r="F95" s="169"/>
      <c r="G95" s="107" t="s">
        <v>5</v>
      </c>
      <c r="H95" s="98" t="s">
        <v>0</v>
      </c>
      <c r="I95" s="99">
        <v>300</v>
      </c>
      <c r="J95" s="74">
        <v>8024000</v>
      </c>
      <c r="K95" s="150">
        <v>2012151</v>
      </c>
      <c r="L95" s="160">
        <f t="shared" si="5"/>
        <v>25.076657527417748</v>
      </c>
    </row>
    <row r="96" spans="1:12" ht="66.75" customHeight="1" x14ac:dyDescent="0.25">
      <c r="A96" s="1"/>
      <c r="B96" s="166" t="s">
        <v>129</v>
      </c>
      <c r="C96" s="166"/>
      <c r="D96" s="166"/>
      <c r="E96" s="166"/>
      <c r="F96" s="167"/>
      <c r="G96" s="107" t="s">
        <v>128</v>
      </c>
      <c r="H96" s="98" t="s">
        <v>127</v>
      </c>
      <c r="I96" s="99" t="s">
        <v>0</v>
      </c>
      <c r="J96" s="74">
        <f>SUM(J97)</f>
        <v>1189000</v>
      </c>
      <c r="K96" s="150">
        <f>SUM(K97)</f>
        <v>223651</v>
      </c>
      <c r="L96" s="160">
        <f t="shared" si="5"/>
        <v>18.810008410428932</v>
      </c>
    </row>
    <row r="97" spans="1:12" ht="31.5" x14ac:dyDescent="0.25">
      <c r="A97" s="1"/>
      <c r="B97" s="168">
        <v>500</v>
      </c>
      <c r="C97" s="168"/>
      <c r="D97" s="168"/>
      <c r="E97" s="168"/>
      <c r="F97" s="169"/>
      <c r="G97" s="107" t="s">
        <v>5</v>
      </c>
      <c r="H97" s="98" t="s">
        <v>0</v>
      </c>
      <c r="I97" s="99">
        <v>300</v>
      </c>
      <c r="J97" s="74">
        <v>1189000</v>
      </c>
      <c r="K97" s="150">
        <v>223651</v>
      </c>
      <c r="L97" s="160">
        <f t="shared" si="5"/>
        <v>18.810008410428932</v>
      </c>
    </row>
    <row r="98" spans="1:12" ht="63" x14ac:dyDescent="0.25">
      <c r="A98" s="1"/>
      <c r="B98" s="166" t="s">
        <v>126</v>
      </c>
      <c r="C98" s="166"/>
      <c r="D98" s="166"/>
      <c r="E98" s="166"/>
      <c r="F98" s="167"/>
      <c r="G98" s="107" t="s">
        <v>125</v>
      </c>
      <c r="H98" s="98" t="s">
        <v>124</v>
      </c>
      <c r="I98" s="99" t="s">
        <v>0</v>
      </c>
      <c r="J98" s="77">
        <f>SUM(J99+J100)</f>
        <v>10736000</v>
      </c>
      <c r="K98" s="152">
        <f>SUM(K99+K100)</f>
        <v>2871347</v>
      </c>
      <c r="L98" s="160">
        <f t="shared" si="5"/>
        <v>26.745035394932938</v>
      </c>
    </row>
    <row r="99" spans="1:12" ht="33.75" customHeight="1" x14ac:dyDescent="0.25">
      <c r="A99" s="1"/>
      <c r="B99" s="87"/>
      <c r="C99" s="87"/>
      <c r="D99" s="87"/>
      <c r="E99" s="87"/>
      <c r="F99" s="88"/>
      <c r="G99" s="103" t="s">
        <v>2</v>
      </c>
      <c r="H99" s="132"/>
      <c r="I99" s="99">
        <v>200</v>
      </c>
      <c r="J99" s="74">
        <v>210000</v>
      </c>
      <c r="K99" s="150">
        <v>43789</v>
      </c>
      <c r="L99" s="160">
        <f t="shared" si="5"/>
        <v>20.851904761904763</v>
      </c>
    </row>
    <row r="100" spans="1:12" ht="31.5" x14ac:dyDescent="0.25">
      <c r="A100" s="1"/>
      <c r="B100" s="168">
        <v>500</v>
      </c>
      <c r="C100" s="168"/>
      <c r="D100" s="168"/>
      <c r="E100" s="168"/>
      <c r="F100" s="169"/>
      <c r="G100" s="107" t="s">
        <v>5</v>
      </c>
      <c r="H100" s="98" t="s">
        <v>0</v>
      </c>
      <c r="I100" s="99">
        <v>300</v>
      </c>
      <c r="J100" s="74">
        <v>10526000</v>
      </c>
      <c r="K100" s="150">
        <v>2827558</v>
      </c>
      <c r="L100" s="160">
        <f t="shared" si="5"/>
        <v>26.862606878206346</v>
      </c>
    </row>
    <row r="101" spans="1:12" ht="94.5" x14ac:dyDescent="0.25">
      <c r="A101" s="1"/>
      <c r="B101" s="166" t="s">
        <v>123</v>
      </c>
      <c r="C101" s="166"/>
      <c r="D101" s="166"/>
      <c r="E101" s="166"/>
      <c r="F101" s="167"/>
      <c r="G101" s="107" t="s">
        <v>122</v>
      </c>
      <c r="H101" s="98" t="s">
        <v>121</v>
      </c>
      <c r="I101" s="99" t="s">
        <v>0</v>
      </c>
      <c r="J101" s="77">
        <f>SUM(J102+J103)</f>
        <v>17400000</v>
      </c>
      <c r="K101" s="152">
        <f>SUM(K102+K103)</f>
        <v>4893547</v>
      </c>
      <c r="L101" s="160">
        <f t="shared" si="5"/>
        <v>28.123833333333334</v>
      </c>
    </row>
    <row r="102" spans="1:12" ht="33.75" customHeight="1" x14ac:dyDescent="0.25">
      <c r="A102" s="1"/>
      <c r="B102" s="87"/>
      <c r="C102" s="87"/>
      <c r="D102" s="87"/>
      <c r="E102" s="87"/>
      <c r="F102" s="88"/>
      <c r="G102" s="103" t="s">
        <v>2</v>
      </c>
      <c r="H102" s="132"/>
      <c r="I102" s="99">
        <v>200</v>
      </c>
      <c r="J102" s="74">
        <v>312000</v>
      </c>
      <c r="K102" s="150">
        <v>83076</v>
      </c>
      <c r="L102" s="160">
        <f t="shared" ref="L102:L104" si="9">K102/J102%</f>
        <v>26.626923076923077</v>
      </c>
    </row>
    <row r="103" spans="1:12" ht="31.5" x14ac:dyDescent="0.25">
      <c r="A103" s="1"/>
      <c r="B103" s="168">
        <v>500</v>
      </c>
      <c r="C103" s="168"/>
      <c r="D103" s="168"/>
      <c r="E103" s="168"/>
      <c r="F103" s="169"/>
      <c r="G103" s="107" t="s">
        <v>5</v>
      </c>
      <c r="H103" s="98" t="s">
        <v>0</v>
      </c>
      <c r="I103" s="99">
        <v>300</v>
      </c>
      <c r="J103" s="74">
        <v>17088000</v>
      </c>
      <c r="K103" s="150">
        <v>4810471</v>
      </c>
      <c r="L103" s="160">
        <f t="shared" si="5"/>
        <v>28.151164559925093</v>
      </c>
    </row>
    <row r="104" spans="1:12" ht="65.25" customHeight="1" x14ac:dyDescent="0.25">
      <c r="A104" s="1"/>
      <c r="B104" s="87"/>
      <c r="C104" s="87"/>
      <c r="D104" s="87"/>
      <c r="E104" s="87"/>
      <c r="F104" s="88"/>
      <c r="G104" s="107" t="s">
        <v>379</v>
      </c>
      <c r="H104" s="131" t="s">
        <v>380</v>
      </c>
      <c r="I104" s="99"/>
      <c r="J104" s="74">
        <f>SUM(J105)</f>
        <v>68700</v>
      </c>
      <c r="K104" s="150">
        <f>SUM(K105)</f>
        <v>0</v>
      </c>
      <c r="L104" s="160">
        <f t="shared" si="9"/>
        <v>0</v>
      </c>
    </row>
    <row r="105" spans="1:12" ht="47.25" x14ac:dyDescent="0.25">
      <c r="A105" s="1"/>
      <c r="B105" s="87"/>
      <c r="C105" s="87"/>
      <c r="D105" s="87"/>
      <c r="E105" s="87"/>
      <c r="F105" s="88"/>
      <c r="G105" s="103" t="s">
        <v>2</v>
      </c>
      <c r="H105" s="132"/>
      <c r="I105" s="99">
        <v>200</v>
      </c>
      <c r="J105" s="74">
        <v>68700</v>
      </c>
      <c r="K105" s="150">
        <v>0</v>
      </c>
      <c r="L105" s="160">
        <f t="shared" ref="L105" si="10">K105/J105%</f>
        <v>0</v>
      </c>
    </row>
    <row r="106" spans="1:12" ht="77.45" customHeight="1" x14ac:dyDescent="0.25">
      <c r="A106" s="1"/>
      <c r="B106" s="166" t="s">
        <v>120</v>
      </c>
      <c r="C106" s="166"/>
      <c r="D106" s="166"/>
      <c r="E106" s="166"/>
      <c r="F106" s="167"/>
      <c r="G106" s="107" t="s">
        <v>197</v>
      </c>
      <c r="H106" s="98" t="s">
        <v>119</v>
      </c>
      <c r="I106" s="99" t="s">
        <v>0</v>
      </c>
      <c r="J106" s="77">
        <f>SUM(J107+J108)</f>
        <v>8727000</v>
      </c>
      <c r="K106" s="152">
        <f>SUM(K107+K108)</f>
        <v>1728382</v>
      </c>
      <c r="L106" s="160">
        <f t="shared" si="5"/>
        <v>19.804995989458003</v>
      </c>
    </row>
    <row r="107" spans="1:12" ht="39" customHeight="1" x14ac:dyDescent="0.25">
      <c r="A107" s="1"/>
      <c r="B107" s="87"/>
      <c r="C107" s="87"/>
      <c r="D107" s="87"/>
      <c r="E107" s="87"/>
      <c r="F107" s="88"/>
      <c r="G107" s="103" t="s">
        <v>2</v>
      </c>
      <c r="H107" s="132"/>
      <c r="I107" s="99">
        <v>200</v>
      </c>
      <c r="J107" s="74">
        <v>88000</v>
      </c>
      <c r="K107" s="150">
        <v>47218</v>
      </c>
      <c r="L107" s="160">
        <f t="shared" si="5"/>
        <v>53.656818181818181</v>
      </c>
    </row>
    <row r="108" spans="1:12" ht="31.5" x14ac:dyDescent="0.25">
      <c r="A108" s="1"/>
      <c r="B108" s="168">
        <v>500</v>
      </c>
      <c r="C108" s="168"/>
      <c r="D108" s="168"/>
      <c r="E108" s="168"/>
      <c r="F108" s="169"/>
      <c r="G108" s="107" t="s">
        <v>5</v>
      </c>
      <c r="H108" s="98" t="s">
        <v>0</v>
      </c>
      <c r="I108" s="99">
        <v>300</v>
      </c>
      <c r="J108" s="74">
        <v>8639000</v>
      </c>
      <c r="K108" s="150">
        <v>1681164</v>
      </c>
      <c r="L108" s="160">
        <f t="shared" si="5"/>
        <v>19.460169001041788</v>
      </c>
    </row>
    <row r="109" spans="1:12" ht="94.5" x14ac:dyDescent="0.25">
      <c r="A109" s="1"/>
      <c r="B109" s="166" t="s">
        <v>118</v>
      </c>
      <c r="C109" s="166"/>
      <c r="D109" s="166"/>
      <c r="E109" s="166"/>
      <c r="F109" s="167"/>
      <c r="G109" s="107" t="s">
        <v>117</v>
      </c>
      <c r="H109" s="98" t="s">
        <v>116</v>
      </c>
      <c r="I109" s="99" t="s">
        <v>0</v>
      </c>
      <c r="J109" s="77">
        <f>SUM(J110+J111)</f>
        <v>22814000</v>
      </c>
      <c r="K109" s="152">
        <f>SUM(K110+K111)</f>
        <v>7336036</v>
      </c>
      <c r="L109" s="160">
        <f t="shared" si="5"/>
        <v>32.155851670027175</v>
      </c>
    </row>
    <row r="110" spans="1:12" ht="36.75" customHeight="1" x14ac:dyDescent="0.25">
      <c r="A110" s="1"/>
      <c r="B110" s="87"/>
      <c r="C110" s="87"/>
      <c r="D110" s="87"/>
      <c r="E110" s="87"/>
      <c r="F110" s="88"/>
      <c r="G110" s="103" t="s">
        <v>2</v>
      </c>
      <c r="H110" s="132"/>
      <c r="I110" s="99">
        <v>200</v>
      </c>
      <c r="J110" s="74">
        <v>490000</v>
      </c>
      <c r="K110" s="150">
        <v>118262</v>
      </c>
      <c r="L110" s="160">
        <f t="shared" ref="L110" si="11">K110/J110%</f>
        <v>24.135102040816328</v>
      </c>
    </row>
    <row r="111" spans="1:12" ht="31.5" x14ac:dyDescent="0.25">
      <c r="A111" s="1"/>
      <c r="B111" s="168">
        <v>500</v>
      </c>
      <c r="C111" s="168"/>
      <c r="D111" s="168"/>
      <c r="E111" s="168"/>
      <c r="F111" s="169"/>
      <c r="G111" s="107" t="s">
        <v>5</v>
      </c>
      <c r="H111" s="98" t="s">
        <v>0</v>
      </c>
      <c r="I111" s="99">
        <v>300</v>
      </c>
      <c r="J111" s="74">
        <v>22324000</v>
      </c>
      <c r="K111" s="150">
        <v>7217774</v>
      </c>
      <c r="L111" s="160">
        <f t="shared" si="5"/>
        <v>32.331902884787674</v>
      </c>
    </row>
    <row r="112" spans="1:12" ht="97.5" customHeight="1" x14ac:dyDescent="0.25">
      <c r="A112" s="1"/>
      <c r="B112" s="166" t="s">
        <v>115</v>
      </c>
      <c r="C112" s="166"/>
      <c r="D112" s="166"/>
      <c r="E112" s="166"/>
      <c r="F112" s="167"/>
      <c r="G112" s="107" t="s">
        <v>114</v>
      </c>
      <c r="H112" s="98" t="s">
        <v>113</v>
      </c>
      <c r="I112" s="99" t="s">
        <v>0</v>
      </c>
      <c r="J112" s="74">
        <f>SUM(J113)</f>
        <v>49498967</v>
      </c>
      <c r="K112" s="150">
        <f>SUM(K113)</f>
        <v>10079400</v>
      </c>
      <c r="L112" s="160">
        <f t="shared" si="5"/>
        <v>20.36284918834771</v>
      </c>
    </row>
    <row r="113" spans="1:12" ht="51" customHeight="1" x14ac:dyDescent="0.25">
      <c r="A113" s="1"/>
      <c r="B113" s="168">
        <v>500</v>
      </c>
      <c r="C113" s="168"/>
      <c r="D113" s="168"/>
      <c r="E113" s="168"/>
      <c r="F113" s="169"/>
      <c r="G113" s="107" t="s">
        <v>4</v>
      </c>
      <c r="H113" s="98" t="s">
        <v>0</v>
      </c>
      <c r="I113" s="99">
        <v>600</v>
      </c>
      <c r="J113" s="74">
        <v>49498967</v>
      </c>
      <c r="K113" s="150">
        <v>10079400</v>
      </c>
      <c r="L113" s="160">
        <f t="shared" si="5"/>
        <v>20.36284918834771</v>
      </c>
    </row>
    <row r="114" spans="1:12" ht="16.5" x14ac:dyDescent="0.25">
      <c r="A114" s="1"/>
      <c r="B114" s="166" t="s">
        <v>112</v>
      </c>
      <c r="C114" s="166"/>
      <c r="D114" s="166"/>
      <c r="E114" s="166"/>
      <c r="F114" s="167"/>
      <c r="G114" s="107" t="s">
        <v>111</v>
      </c>
      <c r="H114" s="98" t="s">
        <v>110</v>
      </c>
      <c r="I114" s="99" t="s">
        <v>0</v>
      </c>
      <c r="J114" s="77">
        <f>SUM(J115+J116)</f>
        <v>7054000</v>
      </c>
      <c r="K114" s="152">
        <f>SUM(K115+K116)</f>
        <v>2112180</v>
      </c>
      <c r="L114" s="160">
        <f t="shared" si="5"/>
        <v>29.943011057555996</v>
      </c>
    </row>
    <row r="115" spans="1:12" ht="38.25" customHeight="1" x14ac:dyDescent="0.25">
      <c r="A115" s="1"/>
      <c r="B115" s="87"/>
      <c r="C115" s="87"/>
      <c r="D115" s="87"/>
      <c r="E115" s="87"/>
      <c r="F115" s="88"/>
      <c r="G115" s="103" t="s">
        <v>2</v>
      </c>
      <c r="H115" s="132"/>
      <c r="I115" s="99">
        <v>200</v>
      </c>
      <c r="J115" s="74">
        <v>117680</v>
      </c>
      <c r="K115" s="150">
        <v>32352</v>
      </c>
      <c r="L115" s="160">
        <f t="shared" si="5"/>
        <v>27.491502379333788</v>
      </c>
    </row>
    <row r="116" spans="1:12" ht="31.5" x14ac:dyDescent="0.25">
      <c r="A116" s="1"/>
      <c r="B116" s="168">
        <v>500</v>
      </c>
      <c r="C116" s="168"/>
      <c r="D116" s="168"/>
      <c r="E116" s="168"/>
      <c r="F116" s="169"/>
      <c r="G116" s="107" t="s">
        <v>5</v>
      </c>
      <c r="H116" s="98" t="s">
        <v>0</v>
      </c>
      <c r="I116" s="99">
        <v>300</v>
      </c>
      <c r="J116" s="74">
        <v>6936320</v>
      </c>
      <c r="K116" s="150">
        <v>2079828</v>
      </c>
      <c r="L116" s="160">
        <f t="shared" si="5"/>
        <v>29.984602786491973</v>
      </c>
    </row>
    <row r="117" spans="1:12" ht="63" x14ac:dyDescent="0.25">
      <c r="A117" s="1"/>
      <c r="B117" s="166" t="s">
        <v>109</v>
      </c>
      <c r="C117" s="166"/>
      <c r="D117" s="166"/>
      <c r="E117" s="166"/>
      <c r="F117" s="167"/>
      <c r="G117" s="107" t="s">
        <v>108</v>
      </c>
      <c r="H117" s="98" t="s">
        <v>107</v>
      </c>
      <c r="I117" s="99" t="s">
        <v>0</v>
      </c>
      <c r="J117" s="74">
        <f>SUM(J118:J119)</f>
        <v>7476100</v>
      </c>
      <c r="K117" s="150">
        <f>SUM(K118:K119)</f>
        <v>1552000</v>
      </c>
      <c r="L117" s="160">
        <f t="shared" si="5"/>
        <v>20.759486898249087</v>
      </c>
    </row>
    <row r="118" spans="1:12" ht="126" x14ac:dyDescent="0.25">
      <c r="A118" s="1"/>
      <c r="B118" s="9"/>
      <c r="C118" s="9"/>
      <c r="D118" s="9"/>
      <c r="E118" s="9"/>
      <c r="F118" s="10"/>
      <c r="G118" s="107" t="s">
        <v>3</v>
      </c>
      <c r="H118" s="98" t="s">
        <v>0</v>
      </c>
      <c r="I118" s="99">
        <v>100</v>
      </c>
      <c r="J118" s="74">
        <v>6074600</v>
      </c>
      <c r="K118" s="150">
        <v>1297000</v>
      </c>
      <c r="L118" s="160">
        <f t="shared" si="5"/>
        <v>21.351200079017548</v>
      </c>
    </row>
    <row r="119" spans="1:12" ht="47.25" x14ac:dyDescent="0.25">
      <c r="A119" s="1"/>
      <c r="B119" s="9"/>
      <c r="C119" s="9"/>
      <c r="D119" s="9"/>
      <c r="E119" s="9"/>
      <c r="F119" s="10"/>
      <c r="G119" s="107" t="s">
        <v>2</v>
      </c>
      <c r="H119" s="98"/>
      <c r="I119" s="99">
        <v>200</v>
      </c>
      <c r="J119" s="74">
        <v>1401500</v>
      </c>
      <c r="K119" s="150">
        <v>255000</v>
      </c>
      <c r="L119" s="160">
        <f t="shared" si="5"/>
        <v>18.194791295041028</v>
      </c>
    </row>
    <row r="120" spans="1:12" ht="38.25" customHeight="1" x14ac:dyDescent="0.25">
      <c r="A120" s="1"/>
      <c r="B120" s="166" t="s">
        <v>106</v>
      </c>
      <c r="C120" s="166"/>
      <c r="D120" s="166"/>
      <c r="E120" s="166"/>
      <c r="F120" s="167"/>
      <c r="G120" s="107" t="s">
        <v>105</v>
      </c>
      <c r="H120" s="98" t="s">
        <v>104</v>
      </c>
      <c r="I120" s="99" t="s">
        <v>0</v>
      </c>
      <c r="J120" s="74">
        <f>SUM(J121:J122)</f>
        <v>3122087</v>
      </c>
      <c r="K120" s="150">
        <f>SUM(K121:K122)</f>
        <v>545940</v>
      </c>
      <c r="L120" s="160">
        <f t="shared" si="5"/>
        <v>17.486380104077817</v>
      </c>
    </row>
    <row r="121" spans="1:12" ht="47.25" x14ac:dyDescent="0.25">
      <c r="A121" s="1"/>
      <c r="B121" s="62"/>
      <c r="C121" s="62"/>
      <c r="D121" s="62"/>
      <c r="E121" s="62"/>
      <c r="F121" s="63"/>
      <c r="G121" s="107" t="s">
        <v>2</v>
      </c>
      <c r="H121" s="98"/>
      <c r="I121" s="99">
        <v>200</v>
      </c>
      <c r="J121" s="74">
        <v>116821</v>
      </c>
      <c r="K121" s="150">
        <v>8617</v>
      </c>
      <c r="L121" s="160">
        <f t="shared" si="5"/>
        <v>7.3762422852055707</v>
      </c>
    </row>
    <row r="122" spans="1:12" ht="31.5" x14ac:dyDescent="0.25">
      <c r="A122" s="1"/>
      <c r="B122" s="168">
        <v>500</v>
      </c>
      <c r="C122" s="168"/>
      <c r="D122" s="168"/>
      <c r="E122" s="168"/>
      <c r="F122" s="169"/>
      <c r="G122" s="107" t="s">
        <v>5</v>
      </c>
      <c r="H122" s="98" t="s">
        <v>0</v>
      </c>
      <c r="I122" s="99">
        <v>300</v>
      </c>
      <c r="J122" s="74">
        <v>3005266</v>
      </c>
      <c r="K122" s="150">
        <v>537323</v>
      </c>
      <c r="L122" s="160">
        <f t="shared" si="5"/>
        <v>17.879382390776723</v>
      </c>
    </row>
    <row r="123" spans="1:12" ht="63" x14ac:dyDescent="0.25">
      <c r="A123" s="1"/>
      <c r="B123" s="15"/>
      <c r="C123" s="15"/>
      <c r="D123" s="15"/>
      <c r="E123" s="15"/>
      <c r="F123" s="16"/>
      <c r="G123" s="107" t="s">
        <v>100</v>
      </c>
      <c r="H123" s="131" t="s">
        <v>226</v>
      </c>
      <c r="I123" s="99"/>
      <c r="J123" s="77">
        <f>SUM(J124+J125)</f>
        <v>65000</v>
      </c>
      <c r="K123" s="152">
        <f>SUM(K124+K125)</f>
        <v>0</v>
      </c>
      <c r="L123" s="160">
        <f t="shared" si="5"/>
        <v>0</v>
      </c>
    </row>
    <row r="124" spans="1:12" ht="47.25" x14ac:dyDescent="0.25">
      <c r="A124" s="1"/>
      <c r="B124" s="15"/>
      <c r="C124" s="15"/>
      <c r="D124" s="15"/>
      <c r="E124" s="15"/>
      <c r="F124" s="16"/>
      <c r="G124" s="107" t="s">
        <v>2</v>
      </c>
      <c r="H124" s="98"/>
      <c r="I124" s="99">
        <v>200</v>
      </c>
      <c r="J124" s="74">
        <v>29000</v>
      </c>
      <c r="K124" s="150">
        <v>0</v>
      </c>
      <c r="L124" s="160">
        <f t="shared" si="5"/>
        <v>0</v>
      </c>
    </row>
    <row r="125" spans="1:12" ht="51.75" customHeight="1" x14ac:dyDescent="0.25">
      <c r="A125" s="1"/>
      <c r="B125" s="62"/>
      <c r="C125" s="62"/>
      <c r="D125" s="62"/>
      <c r="E125" s="62"/>
      <c r="F125" s="63"/>
      <c r="G125" s="107" t="s">
        <v>4</v>
      </c>
      <c r="H125" s="98"/>
      <c r="I125" s="99">
        <v>600</v>
      </c>
      <c r="J125" s="74">
        <v>36000</v>
      </c>
      <c r="K125" s="150">
        <v>0</v>
      </c>
      <c r="L125" s="160">
        <f t="shared" si="5"/>
        <v>0</v>
      </c>
    </row>
    <row r="126" spans="1:12" ht="63" x14ac:dyDescent="0.25">
      <c r="A126" s="1"/>
      <c r="B126" s="166" t="s">
        <v>103</v>
      </c>
      <c r="C126" s="166"/>
      <c r="D126" s="166"/>
      <c r="E126" s="166"/>
      <c r="F126" s="167"/>
      <c r="G126" s="107" t="s">
        <v>102</v>
      </c>
      <c r="H126" s="98" t="s">
        <v>101</v>
      </c>
      <c r="I126" s="99" t="s">
        <v>0</v>
      </c>
      <c r="J126" s="74">
        <f>SUM(J127)</f>
        <v>15957000</v>
      </c>
      <c r="K126" s="150">
        <f>SUM(K127)</f>
        <v>4281266</v>
      </c>
      <c r="L126" s="160">
        <f t="shared" si="5"/>
        <v>26.830018173842202</v>
      </c>
    </row>
    <row r="127" spans="1:12" ht="31.5" x14ac:dyDescent="0.25">
      <c r="A127" s="1"/>
      <c r="B127" s="168">
        <v>500</v>
      </c>
      <c r="C127" s="168"/>
      <c r="D127" s="168"/>
      <c r="E127" s="168"/>
      <c r="F127" s="169"/>
      <c r="G127" s="107" t="s">
        <v>5</v>
      </c>
      <c r="H127" s="98" t="s">
        <v>0</v>
      </c>
      <c r="I127" s="99">
        <v>300</v>
      </c>
      <c r="J127" s="74">
        <v>15957000</v>
      </c>
      <c r="K127" s="150">
        <v>4281266</v>
      </c>
      <c r="L127" s="160">
        <f t="shared" si="5"/>
        <v>26.830018173842202</v>
      </c>
    </row>
    <row r="128" spans="1:12" ht="66.75" customHeight="1" x14ac:dyDescent="0.25">
      <c r="A128" s="1"/>
      <c r="B128" s="33"/>
      <c r="C128" s="33"/>
      <c r="D128" s="33"/>
      <c r="E128" s="33"/>
      <c r="F128" s="34"/>
      <c r="G128" s="115" t="s">
        <v>311</v>
      </c>
      <c r="H128" s="132" t="s">
        <v>312</v>
      </c>
      <c r="I128" s="142"/>
      <c r="J128" s="77">
        <f>SUM(J129)</f>
        <v>100000</v>
      </c>
      <c r="K128" s="152">
        <f>SUM(K129)</f>
        <v>30000</v>
      </c>
      <c r="L128" s="160">
        <f t="shared" si="5"/>
        <v>30</v>
      </c>
    </row>
    <row r="129" spans="1:12" ht="110.25" x14ac:dyDescent="0.25">
      <c r="A129" s="1"/>
      <c r="B129" s="33"/>
      <c r="C129" s="33"/>
      <c r="D129" s="33"/>
      <c r="E129" s="33"/>
      <c r="F129" s="34"/>
      <c r="G129" s="113" t="s">
        <v>333</v>
      </c>
      <c r="H129" s="98" t="s">
        <v>313</v>
      </c>
      <c r="I129" s="99"/>
      <c r="J129" s="77">
        <f>SUM(J130+J131)</f>
        <v>100000</v>
      </c>
      <c r="K129" s="152">
        <f>SUM(K130+K131)</f>
        <v>30000</v>
      </c>
      <c r="L129" s="160">
        <f t="shared" si="5"/>
        <v>30</v>
      </c>
    </row>
    <row r="130" spans="1:12" ht="36.75" customHeight="1" x14ac:dyDescent="0.25">
      <c r="A130" s="1"/>
      <c r="B130" s="33"/>
      <c r="C130" s="33"/>
      <c r="D130" s="33"/>
      <c r="E130" s="33"/>
      <c r="F130" s="34"/>
      <c r="G130" s="107" t="s">
        <v>2</v>
      </c>
      <c r="H130" s="98"/>
      <c r="I130" s="99">
        <v>200</v>
      </c>
      <c r="J130" s="74">
        <v>30000</v>
      </c>
      <c r="K130" s="150">
        <v>0</v>
      </c>
      <c r="L130" s="160">
        <f t="shared" si="5"/>
        <v>0</v>
      </c>
    </row>
    <row r="131" spans="1:12" ht="55.5" customHeight="1" x14ac:dyDescent="0.25">
      <c r="A131" s="1"/>
      <c r="B131" s="87"/>
      <c r="C131" s="87"/>
      <c r="D131" s="87"/>
      <c r="E131" s="87"/>
      <c r="F131" s="88"/>
      <c r="G131" s="107" t="s">
        <v>4</v>
      </c>
      <c r="H131" s="98"/>
      <c r="I131" s="99">
        <v>600</v>
      </c>
      <c r="J131" s="74">
        <v>70000</v>
      </c>
      <c r="K131" s="150">
        <v>30000</v>
      </c>
      <c r="L131" s="160">
        <f t="shared" ref="L131" si="12">K131/J131%</f>
        <v>42.857142857142854</v>
      </c>
    </row>
    <row r="132" spans="1:12" ht="48.75" customHeight="1" x14ac:dyDescent="0.25">
      <c r="A132" s="1"/>
      <c r="B132" s="33"/>
      <c r="C132" s="33"/>
      <c r="D132" s="33"/>
      <c r="E132" s="33"/>
      <c r="F132" s="34"/>
      <c r="G132" s="115" t="s">
        <v>318</v>
      </c>
      <c r="H132" s="132" t="s">
        <v>319</v>
      </c>
      <c r="I132" s="142"/>
      <c r="J132" s="77">
        <f>SUM(J133)</f>
        <v>700000</v>
      </c>
      <c r="K132" s="152">
        <f>SUM(K133)</f>
        <v>135900</v>
      </c>
      <c r="L132" s="160">
        <f t="shared" si="5"/>
        <v>19.414285714285715</v>
      </c>
    </row>
    <row r="133" spans="1:12" ht="36.75" customHeight="1" x14ac:dyDescent="0.25">
      <c r="A133" s="1"/>
      <c r="B133" s="33"/>
      <c r="C133" s="33"/>
      <c r="D133" s="33"/>
      <c r="E133" s="33"/>
      <c r="F133" s="34"/>
      <c r="G133" s="103" t="s">
        <v>320</v>
      </c>
      <c r="H133" s="98" t="s">
        <v>321</v>
      </c>
      <c r="I133" s="99"/>
      <c r="J133" s="74">
        <f>SUM(J134)</f>
        <v>700000</v>
      </c>
      <c r="K133" s="150">
        <f>SUM(K134)</f>
        <v>135900</v>
      </c>
      <c r="L133" s="160">
        <f t="shared" si="5"/>
        <v>19.414285714285715</v>
      </c>
    </row>
    <row r="134" spans="1:12" ht="33" customHeight="1" x14ac:dyDescent="0.25">
      <c r="A134" s="1"/>
      <c r="B134" s="33"/>
      <c r="C134" s="33"/>
      <c r="D134" s="33"/>
      <c r="E134" s="33"/>
      <c r="F134" s="34"/>
      <c r="G134" s="108" t="s">
        <v>5</v>
      </c>
      <c r="H134" s="129"/>
      <c r="I134" s="141">
        <v>300</v>
      </c>
      <c r="J134" s="75">
        <v>700000</v>
      </c>
      <c r="K134" s="153">
        <v>135900</v>
      </c>
      <c r="L134" s="160">
        <f t="shared" si="5"/>
        <v>19.414285714285715</v>
      </c>
    </row>
    <row r="135" spans="1:12" ht="94.5" customHeight="1" x14ac:dyDescent="0.25">
      <c r="A135" s="1"/>
      <c r="B135" s="164" t="s">
        <v>98</v>
      </c>
      <c r="C135" s="164"/>
      <c r="D135" s="164"/>
      <c r="E135" s="164"/>
      <c r="F135" s="165"/>
      <c r="G135" s="116" t="s">
        <v>228</v>
      </c>
      <c r="H135" s="127" t="s">
        <v>97</v>
      </c>
      <c r="I135" s="139" t="s">
        <v>0</v>
      </c>
      <c r="J135" s="79">
        <f>SUM(J136+J141)</f>
        <v>393116</v>
      </c>
      <c r="K135" s="148">
        <f>SUM(K136+K141)</f>
        <v>104375</v>
      </c>
      <c r="L135" s="160">
        <f t="shared" si="5"/>
        <v>26.550687328930902</v>
      </c>
    </row>
    <row r="136" spans="1:12" ht="99" customHeight="1" x14ac:dyDescent="0.25">
      <c r="A136" s="1"/>
      <c r="B136" s="172" t="s">
        <v>96</v>
      </c>
      <c r="C136" s="172"/>
      <c r="D136" s="172"/>
      <c r="E136" s="172"/>
      <c r="F136" s="173"/>
      <c r="G136" s="111" t="s">
        <v>229</v>
      </c>
      <c r="H136" s="128" t="s">
        <v>95</v>
      </c>
      <c r="I136" s="140" t="s">
        <v>0</v>
      </c>
      <c r="J136" s="73">
        <f>SUM(J137+J139)</f>
        <v>313116</v>
      </c>
      <c r="K136" s="149">
        <f>SUM(K137+K139)</f>
        <v>104375</v>
      </c>
      <c r="L136" s="160">
        <f t="shared" si="5"/>
        <v>33.334291444704199</v>
      </c>
    </row>
    <row r="137" spans="1:12" ht="126" x14ac:dyDescent="0.25">
      <c r="A137" s="1"/>
      <c r="B137" s="170" t="s">
        <v>94</v>
      </c>
      <c r="C137" s="170"/>
      <c r="D137" s="170"/>
      <c r="E137" s="170"/>
      <c r="F137" s="171"/>
      <c r="G137" s="102" t="s">
        <v>230</v>
      </c>
      <c r="H137" s="98" t="s">
        <v>231</v>
      </c>
      <c r="I137" s="99" t="s">
        <v>0</v>
      </c>
      <c r="J137" s="74">
        <f>SUM(J138)</f>
        <v>41000</v>
      </c>
      <c r="K137" s="150">
        <f>SUM(K138)</f>
        <v>13670</v>
      </c>
      <c r="L137" s="160">
        <f t="shared" si="5"/>
        <v>33.341463414634148</v>
      </c>
    </row>
    <row r="138" spans="1:12" ht="63" x14ac:dyDescent="0.25">
      <c r="A138" s="1"/>
      <c r="B138" s="170">
        <v>200</v>
      </c>
      <c r="C138" s="170"/>
      <c r="D138" s="170"/>
      <c r="E138" s="170"/>
      <c r="F138" s="171"/>
      <c r="G138" s="103" t="s">
        <v>4</v>
      </c>
      <c r="H138" s="98" t="s">
        <v>0</v>
      </c>
      <c r="I138" s="99">
        <v>600</v>
      </c>
      <c r="J138" s="74">
        <v>41000</v>
      </c>
      <c r="K138" s="150">
        <v>13670</v>
      </c>
      <c r="L138" s="160">
        <f t="shared" si="5"/>
        <v>33.341463414634148</v>
      </c>
    </row>
    <row r="139" spans="1:12" ht="78.75" x14ac:dyDescent="0.25">
      <c r="A139" s="1"/>
      <c r="B139" s="166" t="s">
        <v>92</v>
      </c>
      <c r="C139" s="166"/>
      <c r="D139" s="166"/>
      <c r="E139" s="166"/>
      <c r="F139" s="167"/>
      <c r="G139" s="107" t="s">
        <v>91</v>
      </c>
      <c r="H139" s="131" t="s">
        <v>232</v>
      </c>
      <c r="I139" s="99" t="s">
        <v>0</v>
      </c>
      <c r="J139" s="74">
        <f>SUM(J140)</f>
        <v>272116</v>
      </c>
      <c r="K139" s="150">
        <f>SUM(K140)</f>
        <v>90705</v>
      </c>
      <c r="L139" s="160">
        <f t="shared" si="5"/>
        <v>33.333210836554997</v>
      </c>
    </row>
    <row r="140" spans="1:12" ht="54" customHeight="1" x14ac:dyDescent="0.25">
      <c r="A140" s="1"/>
      <c r="B140" s="168">
        <v>500</v>
      </c>
      <c r="C140" s="168"/>
      <c r="D140" s="168"/>
      <c r="E140" s="168"/>
      <c r="F140" s="169"/>
      <c r="G140" s="108" t="s">
        <v>4</v>
      </c>
      <c r="H140" s="98" t="s">
        <v>0</v>
      </c>
      <c r="I140" s="99">
        <v>600</v>
      </c>
      <c r="J140" s="74">
        <v>272116</v>
      </c>
      <c r="K140" s="150">
        <v>90705</v>
      </c>
      <c r="L140" s="160">
        <f t="shared" si="5"/>
        <v>33.333210836554997</v>
      </c>
    </row>
    <row r="141" spans="1:12" ht="48" customHeight="1" x14ac:dyDescent="0.25">
      <c r="A141" s="1"/>
      <c r="B141" s="15"/>
      <c r="C141" s="15"/>
      <c r="D141" s="15"/>
      <c r="E141" s="15"/>
      <c r="F141" s="16"/>
      <c r="G141" s="117" t="s">
        <v>235</v>
      </c>
      <c r="H141" s="132" t="s">
        <v>93</v>
      </c>
      <c r="I141" s="99"/>
      <c r="J141" s="77">
        <f>SUM(J142)</f>
        <v>80000</v>
      </c>
      <c r="K141" s="152">
        <f>SUM(K142)</f>
        <v>0</v>
      </c>
      <c r="L141" s="160">
        <f t="shared" si="5"/>
        <v>0</v>
      </c>
    </row>
    <row r="142" spans="1:12" ht="67.5" customHeight="1" x14ac:dyDescent="0.25">
      <c r="A142" s="1"/>
      <c r="B142" s="15"/>
      <c r="C142" s="15"/>
      <c r="D142" s="15"/>
      <c r="E142" s="15"/>
      <c r="F142" s="16"/>
      <c r="G142" s="102" t="s">
        <v>236</v>
      </c>
      <c r="H142" s="98" t="s">
        <v>237</v>
      </c>
      <c r="I142" s="99"/>
      <c r="J142" s="74">
        <f>SUM(J143)</f>
        <v>80000</v>
      </c>
      <c r="K142" s="150">
        <f>SUM(K143)</f>
        <v>0</v>
      </c>
      <c r="L142" s="160">
        <f t="shared" si="5"/>
        <v>0</v>
      </c>
    </row>
    <row r="143" spans="1:12" ht="33.75" customHeight="1" x14ac:dyDescent="0.25">
      <c r="A143" s="1"/>
      <c r="B143" s="15"/>
      <c r="C143" s="15"/>
      <c r="D143" s="15"/>
      <c r="E143" s="15"/>
      <c r="F143" s="16"/>
      <c r="G143" s="109" t="s">
        <v>2</v>
      </c>
      <c r="H143" s="129" t="s">
        <v>0</v>
      </c>
      <c r="I143" s="141">
        <v>200</v>
      </c>
      <c r="J143" s="75">
        <v>80000</v>
      </c>
      <c r="K143" s="153">
        <v>0</v>
      </c>
      <c r="L143" s="160">
        <f t="shared" si="5"/>
        <v>0</v>
      </c>
    </row>
    <row r="144" spans="1:12" ht="78.75" x14ac:dyDescent="0.25">
      <c r="A144" s="1"/>
      <c r="B144" s="164" t="s">
        <v>90</v>
      </c>
      <c r="C144" s="164"/>
      <c r="D144" s="164"/>
      <c r="E144" s="164"/>
      <c r="F144" s="165"/>
      <c r="G144" s="116" t="s">
        <v>233</v>
      </c>
      <c r="H144" s="127" t="s">
        <v>89</v>
      </c>
      <c r="I144" s="139" t="s">
        <v>0</v>
      </c>
      <c r="J144" s="79">
        <f>SUM(J145)</f>
        <v>2856561</v>
      </c>
      <c r="K144" s="148">
        <f>SUM(K145)</f>
        <v>652017</v>
      </c>
      <c r="L144" s="160">
        <f t="shared" si="5"/>
        <v>22.825243360810429</v>
      </c>
    </row>
    <row r="145" spans="1:12" ht="78.75" x14ac:dyDescent="0.25">
      <c r="A145" s="1"/>
      <c r="B145" s="172" t="s">
        <v>88</v>
      </c>
      <c r="C145" s="172"/>
      <c r="D145" s="172"/>
      <c r="E145" s="172"/>
      <c r="F145" s="173"/>
      <c r="G145" s="118" t="s">
        <v>234</v>
      </c>
      <c r="H145" s="128" t="s">
        <v>87</v>
      </c>
      <c r="I145" s="140" t="s">
        <v>0</v>
      </c>
      <c r="J145" s="73">
        <f>SUM(J146+J148)</f>
        <v>2856561</v>
      </c>
      <c r="K145" s="149">
        <f>SUM(K146+K148)</f>
        <v>652017</v>
      </c>
      <c r="L145" s="160">
        <f t="shared" si="5"/>
        <v>22.825243360810429</v>
      </c>
    </row>
    <row r="146" spans="1:12" ht="78.75" x14ac:dyDescent="0.25">
      <c r="A146" s="1"/>
      <c r="B146" s="19"/>
      <c r="C146" s="19"/>
      <c r="D146" s="19"/>
      <c r="E146" s="19"/>
      <c r="F146" s="20"/>
      <c r="G146" s="102" t="s">
        <v>190</v>
      </c>
      <c r="H146" s="98" t="s">
        <v>240</v>
      </c>
      <c r="I146" s="99"/>
      <c r="J146" s="74">
        <f>SUM(J147)</f>
        <v>50000</v>
      </c>
      <c r="K146" s="150">
        <f>SUM(K147)</f>
        <v>45000</v>
      </c>
      <c r="L146" s="160">
        <f t="shared" si="5"/>
        <v>90</v>
      </c>
    </row>
    <row r="147" spans="1:12" ht="47.25" x14ac:dyDescent="0.25">
      <c r="A147" s="1"/>
      <c r="B147" s="19"/>
      <c r="C147" s="19"/>
      <c r="D147" s="19"/>
      <c r="E147" s="19"/>
      <c r="F147" s="20"/>
      <c r="G147" s="103" t="s">
        <v>2</v>
      </c>
      <c r="H147" s="98" t="s">
        <v>0</v>
      </c>
      <c r="I147" s="99">
        <v>200</v>
      </c>
      <c r="J147" s="74">
        <v>50000</v>
      </c>
      <c r="K147" s="150">
        <v>45000</v>
      </c>
      <c r="L147" s="160">
        <f t="shared" si="5"/>
        <v>90</v>
      </c>
    </row>
    <row r="148" spans="1:12" ht="63" x14ac:dyDescent="0.25">
      <c r="A148" s="1"/>
      <c r="B148" s="170" t="s">
        <v>86</v>
      </c>
      <c r="C148" s="170"/>
      <c r="D148" s="170"/>
      <c r="E148" s="170"/>
      <c r="F148" s="171"/>
      <c r="G148" s="107" t="s">
        <v>238</v>
      </c>
      <c r="H148" s="98" t="s">
        <v>239</v>
      </c>
      <c r="I148" s="99" t="s">
        <v>0</v>
      </c>
      <c r="J148" s="74">
        <f>SUM(J149:J151)</f>
        <v>2806561</v>
      </c>
      <c r="K148" s="150">
        <f>SUM(K149:K151)</f>
        <v>607017</v>
      </c>
      <c r="L148" s="160">
        <f t="shared" si="5"/>
        <v>21.628498365080965</v>
      </c>
    </row>
    <row r="149" spans="1:12" ht="126" x14ac:dyDescent="0.25">
      <c r="A149" s="1"/>
      <c r="B149" s="17"/>
      <c r="C149" s="17"/>
      <c r="D149" s="17"/>
      <c r="E149" s="17"/>
      <c r="F149" s="18"/>
      <c r="G149" s="107" t="s">
        <v>3</v>
      </c>
      <c r="H149" s="98" t="s">
        <v>0</v>
      </c>
      <c r="I149" s="99">
        <v>100</v>
      </c>
      <c r="J149" s="74">
        <v>2515561</v>
      </c>
      <c r="K149" s="150">
        <v>575515</v>
      </c>
      <c r="L149" s="160">
        <f t="shared" si="5"/>
        <v>22.878196950898825</v>
      </c>
    </row>
    <row r="150" spans="1:12" ht="34.5" customHeight="1" x14ac:dyDescent="0.25">
      <c r="A150" s="1"/>
      <c r="B150" s="170">
        <v>200</v>
      </c>
      <c r="C150" s="170"/>
      <c r="D150" s="170"/>
      <c r="E150" s="170"/>
      <c r="F150" s="171"/>
      <c r="G150" s="107" t="s">
        <v>2</v>
      </c>
      <c r="H150" s="98" t="s">
        <v>0</v>
      </c>
      <c r="I150" s="99">
        <v>200</v>
      </c>
      <c r="J150" s="74">
        <v>287000</v>
      </c>
      <c r="K150" s="150">
        <v>30018</v>
      </c>
      <c r="L150" s="160">
        <f t="shared" si="5"/>
        <v>10.459233449477352</v>
      </c>
    </row>
    <row r="151" spans="1:12" ht="16.5" x14ac:dyDescent="0.25">
      <c r="A151" s="1"/>
      <c r="B151" s="168">
        <v>600</v>
      </c>
      <c r="C151" s="168"/>
      <c r="D151" s="168"/>
      <c r="E151" s="168"/>
      <c r="F151" s="169"/>
      <c r="G151" s="108" t="s">
        <v>1</v>
      </c>
      <c r="H151" s="129" t="s">
        <v>0</v>
      </c>
      <c r="I151" s="141">
        <v>800</v>
      </c>
      <c r="J151" s="75">
        <v>4000</v>
      </c>
      <c r="K151" s="153">
        <v>1484</v>
      </c>
      <c r="L151" s="160">
        <f t="shared" si="5"/>
        <v>37.1</v>
      </c>
    </row>
    <row r="152" spans="1:12" ht="49.5" customHeight="1" x14ac:dyDescent="0.25">
      <c r="A152" s="1"/>
      <c r="B152" s="164" t="s">
        <v>85</v>
      </c>
      <c r="C152" s="164"/>
      <c r="D152" s="164"/>
      <c r="E152" s="164"/>
      <c r="F152" s="165"/>
      <c r="G152" s="119" t="s">
        <v>241</v>
      </c>
      <c r="H152" s="127" t="s">
        <v>84</v>
      </c>
      <c r="I152" s="139" t="s">
        <v>0</v>
      </c>
      <c r="J152" s="79">
        <f>SUM(J153+J165+J168)</f>
        <v>31043747</v>
      </c>
      <c r="K152" s="148">
        <f>SUM(K153+K165+K168)</f>
        <v>7387257</v>
      </c>
      <c r="L152" s="160">
        <f t="shared" si="5"/>
        <v>23.796280133322824</v>
      </c>
    </row>
    <row r="153" spans="1:12" ht="63" x14ac:dyDescent="0.25">
      <c r="A153" s="1"/>
      <c r="B153" s="172" t="s">
        <v>83</v>
      </c>
      <c r="C153" s="172"/>
      <c r="D153" s="172"/>
      <c r="E153" s="172"/>
      <c r="F153" s="173"/>
      <c r="G153" s="120" t="s">
        <v>363</v>
      </c>
      <c r="H153" s="134" t="s">
        <v>82</v>
      </c>
      <c r="I153" s="144" t="s">
        <v>0</v>
      </c>
      <c r="J153" s="97">
        <f>SUM(J154+J156+J158+J161+J163)</f>
        <v>30688747</v>
      </c>
      <c r="K153" s="154">
        <f>SUM(K154+K156+K158+K161+K163)</f>
        <v>7317257</v>
      </c>
      <c r="L153" s="160">
        <f t="shared" si="5"/>
        <v>23.843453106769072</v>
      </c>
    </row>
    <row r="154" spans="1:12" ht="33.75" customHeight="1" x14ac:dyDescent="0.25">
      <c r="A154" s="1"/>
      <c r="B154" s="35"/>
      <c r="C154" s="35"/>
      <c r="D154" s="35"/>
      <c r="E154" s="35"/>
      <c r="F154" s="36"/>
      <c r="G154" s="107" t="s">
        <v>201</v>
      </c>
      <c r="H154" s="98" t="s">
        <v>328</v>
      </c>
      <c r="I154" s="99"/>
      <c r="J154" s="74">
        <f>SUM(J155)</f>
        <v>10070000</v>
      </c>
      <c r="K154" s="150">
        <f>SUM(K155)</f>
        <v>2414000</v>
      </c>
      <c r="L154" s="160">
        <f t="shared" si="5"/>
        <v>23.972194637537239</v>
      </c>
    </row>
    <row r="155" spans="1:12" ht="50.25" customHeight="1" x14ac:dyDescent="0.25">
      <c r="A155" s="1"/>
      <c r="B155" s="35"/>
      <c r="C155" s="35"/>
      <c r="D155" s="35"/>
      <c r="E155" s="35"/>
      <c r="F155" s="36"/>
      <c r="G155" s="107" t="s">
        <v>4</v>
      </c>
      <c r="H155" s="98" t="s">
        <v>0</v>
      </c>
      <c r="I155" s="99">
        <v>600</v>
      </c>
      <c r="J155" s="74">
        <v>10070000</v>
      </c>
      <c r="K155" s="150">
        <v>2414000</v>
      </c>
      <c r="L155" s="160">
        <f t="shared" ref="L155:L219" si="13">K155/J155%</f>
        <v>23.972194637537239</v>
      </c>
    </row>
    <row r="156" spans="1:12" ht="47.25" x14ac:dyDescent="0.25">
      <c r="A156" s="1"/>
      <c r="B156" s="168">
        <v>800</v>
      </c>
      <c r="C156" s="168"/>
      <c r="D156" s="168"/>
      <c r="E156" s="168"/>
      <c r="F156" s="169"/>
      <c r="G156" s="107" t="s">
        <v>242</v>
      </c>
      <c r="H156" s="98" t="s">
        <v>243</v>
      </c>
      <c r="I156" s="99"/>
      <c r="J156" s="74">
        <f>SUM(J157)</f>
        <v>2939309</v>
      </c>
      <c r="K156" s="150">
        <f>SUM(K157)</f>
        <v>684800</v>
      </c>
      <c r="L156" s="160">
        <f t="shared" si="13"/>
        <v>23.297992827565935</v>
      </c>
    </row>
    <row r="157" spans="1:12" ht="49.5" customHeight="1" x14ac:dyDescent="0.25">
      <c r="A157" s="1"/>
      <c r="B157" s="166" t="s">
        <v>81</v>
      </c>
      <c r="C157" s="166"/>
      <c r="D157" s="166"/>
      <c r="E157" s="166"/>
      <c r="F157" s="167"/>
      <c r="G157" s="108" t="s">
        <v>4</v>
      </c>
      <c r="H157" s="98" t="s">
        <v>0</v>
      </c>
      <c r="I157" s="99">
        <v>600</v>
      </c>
      <c r="J157" s="74">
        <v>2939309</v>
      </c>
      <c r="K157" s="150">
        <v>684800</v>
      </c>
      <c r="L157" s="160">
        <f t="shared" si="13"/>
        <v>23.297992827565935</v>
      </c>
    </row>
    <row r="158" spans="1:12" ht="23.25" customHeight="1" x14ac:dyDescent="0.25">
      <c r="A158" s="1"/>
      <c r="B158" s="168">
        <v>300</v>
      </c>
      <c r="C158" s="168"/>
      <c r="D158" s="168"/>
      <c r="E158" s="168"/>
      <c r="F158" s="169"/>
      <c r="G158" s="121" t="s">
        <v>244</v>
      </c>
      <c r="H158" s="98" t="s">
        <v>245</v>
      </c>
      <c r="I158" s="99"/>
      <c r="J158" s="74">
        <f>SUM(J159+J160)</f>
        <v>13370320</v>
      </c>
      <c r="K158" s="150">
        <f>SUM(K159+K160)</f>
        <v>3208457</v>
      </c>
      <c r="L158" s="160">
        <f t="shared" si="13"/>
        <v>23.996860209778074</v>
      </c>
    </row>
    <row r="159" spans="1:12" ht="99" customHeight="1" x14ac:dyDescent="0.25">
      <c r="A159" s="1"/>
      <c r="B159" s="58"/>
      <c r="C159" s="58"/>
      <c r="D159" s="58"/>
      <c r="E159" s="58"/>
      <c r="F159" s="59"/>
      <c r="G159" s="107" t="s">
        <v>3</v>
      </c>
      <c r="H159" s="98" t="s">
        <v>0</v>
      </c>
      <c r="I159" s="99">
        <v>100</v>
      </c>
      <c r="J159" s="74">
        <v>150000</v>
      </c>
      <c r="K159" s="150">
        <v>28127</v>
      </c>
      <c r="L159" s="160">
        <f t="shared" si="13"/>
        <v>18.751333333333335</v>
      </c>
    </row>
    <row r="160" spans="1:12" ht="51" customHeight="1" x14ac:dyDescent="0.25">
      <c r="A160" s="1"/>
      <c r="B160" s="15"/>
      <c r="C160" s="15"/>
      <c r="D160" s="15"/>
      <c r="E160" s="15"/>
      <c r="F160" s="16"/>
      <c r="G160" s="107" t="s">
        <v>4</v>
      </c>
      <c r="H160" s="98" t="s">
        <v>0</v>
      </c>
      <c r="I160" s="99">
        <v>600</v>
      </c>
      <c r="J160" s="74">
        <v>13220320</v>
      </c>
      <c r="K160" s="150">
        <v>3180330</v>
      </c>
      <c r="L160" s="160">
        <f t="shared" si="13"/>
        <v>24.05637685018214</v>
      </c>
    </row>
    <row r="161" spans="1:12" ht="35.25" customHeight="1" x14ac:dyDescent="0.25">
      <c r="A161" s="1"/>
      <c r="B161" s="33"/>
      <c r="C161" s="33"/>
      <c r="D161" s="33"/>
      <c r="E161" s="33"/>
      <c r="F161" s="34"/>
      <c r="G161" s="107" t="s">
        <v>316</v>
      </c>
      <c r="H161" s="98" t="s">
        <v>317</v>
      </c>
      <c r="I161" s="99"/>
      <c r="J161" s="77">
        <f>SUM(J162)</f>
        <v>4300000</v>
      </c>
      <c r="K161" s="152">
        <f>SUM(K162)</f>
        <v>1010000</v>
      </c>
      <c r="L161" s="160">
        <f t="shared" si="13"/>
        <v>23.488372093023255</v>
      </c>
    </row>
    <row r="162" spans="1:12" ht="51" customHeight="1" x14ac:dyDescent="0.25">
      <c r="A162" s="1"/>
      <c r="B162" s="33"/>
      <c r="C162" s="33"/>
      <c r="D162" s="33"/>
      <c r="E162" s="33"/>
      <c r="F162" s="34"/>
      <c r="G162" s="107" t="s">
        <v>4</v>
      </c>
      <c r="H162" s="98" t="s">
        <v>0</v>
      </c>
      <c r="I162" s="99">
        <v>600</v>
      </c>
      <c r="J162" s="74">
        <v>4300000</v>
      </c>
      <c r="K162" s="150">
        <v>1010000</v>
      </c>
      <c r="L162" s="160">
        <f t="shared" si="13"/>
        <v>23.488372093023255</v>
      </c>
    </row>
    <row r="163" spans="1:12" ht="93" customHeight="1" x14ac:dyDescent="0.25">
      <c r="A163" s="1"/>
      <c r="B163" s="56"/>
      <c r="C163" s="56"/>
      <c r="D163" s="56"/>
      <c r="E163" s="56"/>
      <c r="F163" s="57"/>
      <c r="G163" s="114" t="s">
        <v>354</v>
      </c>
      <c r="H163" s="100" t="s">
        <v>355</v>
      </c>
      <c r="I163" s="99"/>
      <c r="J163" s="74">
        <f>SUM(J164)</f>
        <v>9118</v>
      </c>
      <c r="K163" s="150">
        <f>SUM(K164)</f>
        <v>0</v>
      </c>
      <c r="L163" s="160">
        <f t="shared" si="13"/>
        <v>0</v>
      </c>
    </row>
    <row r="164" spans="1:12" ht="49.5" customHeight="1" x14ac:dyDescent="0.25">
      <c r="A164" s="1"/>
      <c r="B164" s="56"/>
      <c r="C164" s="56"/>
      <c r="D164" s="56"/>
      <c r="E164" s="56"/>
      <c r="F164" s="57"/>
      <c r="G164" s="107" t="s">
        <v>4</v>
      </c>
      <c r="H164" s="98" t="s">
        <v>0</v>
      </c>
      <c r="I164" s="99">
        <v>600</v>
      </c>
      <c r="J164" s="74">
        <v>9118</v>
      </c>
      <c r="K164" s="150">
        <v>0</v>
      </c>
      <c r="L164" s="160">
        <f t="shared" si="13"/>
        <v>0</v>
      </c>
    </row>
    <row r="165" spans="1:12" ht="66.75" customHeight="1" x14ac:dyDescent="0.25">
      <c r="A165" s="1"/>
      <c r="B165" s="166" t="s">
        <v>80</v>
      </c>
      <c r="C165" s="166"/>
      <c r="D165" s="166"/>
      <c r="E165" s="166"/>
      <c r="F165" s="167"/>
      <c r="G165" s="110" t="s">
        <v>364</v>
      </c>
      <c r="H165" s="132" t="s">
        <v>246</v>
      </c>
      <c r="I165" s="142"/>
      <c r="J165" s="77">
        <f>SUM(J166)</f>
        <v>275000</v>
      </c>
      <c r="K165" s="152">
        <f>SUM(K166)</f>
        <v>50000</v>
      </c>
      <c r="L165" s="160">
        <f t="shared" si="13"/>
        <v>18.181818181818183</v>
      </c>
    </row>
    <row r="166" spans="1:12" ht="78.75" x14ac:dyDescent="0.25">
      <c r="A166" s="1"/>
      <c r="B166" s="170">
        <v>600</v>
      </c>
      <c r="C166" s="170"/>
      <c r="D166" s="170"/>
      <c r="E166" s="170"/>
      <c r="F166" s="171"/>
      <c r="G166" s="102" t="s">
        <v>336</v>
      </c>
      <c r="H166" s="98" t="s">
        <v>247</v>
      </c>
      <c r="I166" s="99"/>
      <c r="J166" s="74">
        <f>SUM(J167:J167)</f>
        <v>275000</v>
      </c>
      <c r="K166" s="150">
        <f>SUM(K167:K167)</f>
        <v>50000</v>
      </c>
      <c r="L166" s="160">
        <f t="shared" si="13"/>
        <v>18.181818181818183</v>
      </c>
    </row>
    <row r="167" spans="1:12" ht="49.5" customHeight="1" x14ac:dyDescent="0.25">
      <c r="A167" s="1"/>
      <c r="B167" s="168">
        <v>800</v>
      </c>
      <c r="C167" s="168"/>
      <c r="D167" s="168"/>
      <c r="E167" s="168"/>
      <c r="F167" s="169"/>
      <c r="G167" s="107" t="s">
        <v>4</v>
      </c>
      <c r="H167" s="98" t="s">
        <v>0</v>
      </c>
      <c r="I167" s="99">
        <v>600</v>
      </c>
      <c r="J167" s="74">
        <v>275000</v>
      </c>
      <c r="K167" s="150">
        <v>50000</v>
      </c>
      <c r="L167" s="160">
        <f t="shared" si="13"/>
        <v>18.181818181818183</v>
      </c>
    </row>
    <row r="168" spans="1:12" ht="48" customHeight="1" x14ac:dyDescent="0.25">
      <c r="A168" s="1"/>
      <c r="B168" s="166" t="s">
        <v>79</v>
      </c>
      <c r="C168" s="166"/>
      <c r="D168" s="166"/>
      <c r="E168" s="166"/>
      <c r="F168" s="167"/>
      <c r="G168" s="117" t="s">
        <v>365</v>
      </c>
      <c r="H168" s="132" t="s">
        <v>78</v>
      </c>
      <c r="I168" s="142" t="s">
        <v>0</v>
      </c>
      <c r="J168" s="77">
        <f>SUM(J169)</f>
        <v>80000</v>
      </c>
      <c r="K168" s="152">
        <f>SUM(K169)</f>
        <v>20000</v>
      </c>
      <c r="L168" s="160">
        <f t="shared" si="13"/>
        <v>25</v>
      </c>
    </row>
    <row r="169" spans="1:12" ht="63" x14ac:dyDescent="0.25">
      <c r="A169" s="1"/>
      <c r="B169" s="170">
        <v>200</v>
      </c>
      <c r="C169" s="170"/>
      <c r="D169" s="170"/>
      <c r="E169" s="170"/>
      <c r="F169" s="171"/>
      <c r="G169" s="103" t="s">
        <v>248</v>
      </c>
      <c r="H169" s="98" t="s">
        <v>249</v>
      </c>
      <c r="I169" s="99"/>
      <c r="J169" s="74">
        <f>SUM(J170)</f>
        <v>80000</v>
      </c>
      <c r="K169" s="150">
        <f>SUM(K170)</f>
        <v>20000</v>
      </c>
      <c r="L169" s="160">
        <f t="shared" si="13"/>
        <v>25</v>
      </c>
    </row>
    <row r="170" spans="1:12" ht="47.25" customHeight="1" x14ac:dyDescent="0.25">
      <c r="A170" s="1"/>
      <c r="B170" s="168">
        <v>300</v>
      </c>
      <c r="C170" s="168"/>
      <c r="D170" s="168"/>
      <c r="E170" s="168"/>
      <c r="F170" s="169"/>
      <c r="G170" s="108" t="s">
        <v>4</v>
      </c>
      <c r="H170" s="129" t="s">
        <v>0</v>
      </c>
      <c r="I170" s="141">
        <v>600</v>
      </c>
      <c r="J170" s="75">
        <v>80000</v>
      </c>
      <c r="K170" s="153">
        <v>20000</v>
      </c>
      <c r="L170" s="160">
        <f t="shared" si="13"/>
        <v>25</v>
      </c>
    </row>
    <row r="171" spans="1:12" ht="51.75" customHeight="1" x14ac:dyDescent="0.25">
      <c r="A171" s="1"/>
      <c r="B171" s="164" t="s">
        <v>77</v>
      </c>
      <c r="C171" s="164"/>
      <c r="D171" s="164"/>
      <c r="E171" s="164"/>
      <c r="F171" s="165"/>
      <c r="G171" s="116" t="s">
        <v>250</v>
      </c>
      <c r="H171" s="127" t="s">
        <v>76</v>
      </c>
      <c r="I171" s="139" t="s">
        <v>0</v>
      </c>
      <c r="J171" s="79">
        <f t="shared" ref="J171:K173" si="14">SUM(J172)</f>
        <v>100000</v>
      </c>
      <c r="K171" s="148">
        <f t="shared" si="14"/>
        <v>11110</v>
      </c>
      <c r="L171" s="160">
        <f t="shared" si="13"/>
        <v>11.11</v>
      </c>
    </row>
    <row r="172" spans="1:12" ht="94.5" x14ac:dyDescent="0.25">
      <c r="A172" s="1"/>
      <c r="B172" s="172" t="s">
        <v>75</v>
      </c>
      <c r="C172" s="172"/>
      <c r="D172" s="172"/>
      <c r="E172" s="172"/>
      <c r="F172" s="173"/>
      <c r="G172" s="118" t="s">
        <v>251</v>
      </c>
      <c r="H172" s="128" t="s">
        <v>74</v>
      </c>
      <c r="I172" s="140" t="s">
        <v>0</v>
      </c>
      <c r="J172" s="73">
        <f t="shared" si="14"/>
        <v>100000</v>
      </c>
      <c r="K172" s="149">
        <f t="shared" si="14"/>
        <v>11110</v>
      </c>
      <c r="L172" s="160">
        <f t="shared" si="13"/>
        <v>11.11</v>
      </c>
    </row>
    <row r="173" spans="1:12" ht="31.5" x14ac:dyDescent="0.25">
      <c r="A173" s="1"/>
      <c r="B173" s="170" t="s">
        <v>73</v>
      </c>
      <c r="C173" s="170"/>
      <c r="D173" s="170"/>
      <c r="E173" s="170"/>
      <c r="F173" s="171"/>
      <c r="G173" s="102" t="s">
        <v>252</v>
      </c>
      <c r="H173" s="98" t="s">
        <v>253</v>
      </c>
      <c r="I173" s="99" t="s">
        <v>0</v>
      </c>
      <c r="J173" s="74">
        <f t="shared" si="14"/>
        <v>100000</v>
      </c>
      <c r="K173" s="150">
        <f t="shared" si="14"/>
        <v>11110</v>
      </c>
      <c r="L173" s="160">
        <f t="shared" si="13"/>
        <v>11.11</v>
      </c>
    </row>
    <row r="174" spans="1:12" ht="47.25" x14ac:dyDescent="0.25">
      <c r="A174" s="1"/>
      <c r="B174" s="168">
        <v>200</v>
      </c>
      <c r="C174" s="168"/>
      <c r="D174" s="168"/>
      <c r="E174" s="168"/>
      <c r="F174" s="169"/>
      <c r="G174" s="109" t="s">
        <v>2</v>
      </c>
      <c r="H174" s="129" t="s">
        <v>0</v>
      </c>
      <c r="I174" s="141">
        <v>200</v>
      </c>
      <c r="J174" s="75">
        <v>100000</v>
      </c>
      <c r="K174" s="153">
        <v>11110</v>
      </c>
      <c r="L174" s="160">
        <f t="shared" si="13"/>
        <v>11.11</v>
      </c>
    </row>
    <row r="175" spans="1:12" ht="63" x14ac:dyDescent="0.25">
      <c r="A175" s="1"/>
      <c r="B175" s="164" t="s">
        <v>72</v>
      </c>
      <c r="C175" s="164"/>
      <c r="D175" s="164"/>
      <c r="E175" s="164"/>
      <c r="F175" s="165"/>
      <c r="G175" s="116" t="s">
        <v>254</v>
      </c>
      <c r="H175" s="127" t="s">
        <v>71</v>
      </c>
      <c r="I175" s="139" t="s">
        <v>0</v>
      </c>
      <c r="J175" s="79">
        <f>SUM(J176)</f>
        <v>21935730</v>
      </c>
      <c r="K175" s="148">
        <f>SUM(K176)</f>
        <v>7146636</v>
      </c>
      <c r="L175" s="160">
        <f t="shared" si="13"/>
        <v>32.579886787446782</v>
      </c>
    </row>
    <row r="176" spans="1:12" ht="47.25" customHeight="1" x14ac:dyDescent="0.25">
      <c r="A176" s="1"/>
      <c r="B176" s="172" t="s">
        <v>70</v>
      </c>
      <c r="C176" s="172"/>
      <c r="D176" s="172"/>
      <c r="E176" s="172"/>
      <c r="F176" s="173"/>
      <c r="G176" s="102" t="s">
        <v>255</v>
      </c>
      <c r="H176" s="132" t="s">
        <v>69</v>
      </c>
      <c r="I176" s="142" t="s">
        <v>0</v>
      </c>
      <c r="J176" s="77">
        <f>SUM(J177+J179+J181)</f>
        <v>21935730</v>
      </c>
      <c r="K176" s="152">
        <f>SUM(K177+K179+K181)</f>
        <v>7146636</v>
      </c>
      <c r="L176" s="160">
        <f t="shared" si="13"/>
        <v>32.579886787446782</v>
      </c>
    </row>
    <row r="177" spans="1:12" ht="47.25" customHeight="1" x14ac:dyDescent="0.25">
      <c r="A177" s="1"/>
      <c r="B177" s="50"/>
      <c r="C177" s="50"/>
      <c r="D177" s="50"/>
      <c r="E177" s="50"/>
      <c r="F177" s="51"/>
      <c r="G177" s="122" t="s">
        <v>340</v>
      </c>
      <c r="H177" s="130" t="s">
        <v>339</v>
      </c>
      <c r="I177" s="145"/>
      <c r="J177" s="76">
        <f>SUM(J178)</f>
        <v>2853000</v>
      </c>
      <c r="K177" s="151">
        <f>SUM(K178)</f>
        <v>784891</v>
      </c>
      <c r="L177" s="160">
        <f t="shared" si="13"/>
        <v>27.511076060287415</v>
      </c>
    </row>
    <row r="178" spans="1:12" ht="47.25" customHeight="1" x14ac:dyDescent="0.25">
      <c r="A178" s="1"/>
      <c r="B178" s="50"/>
      <c r="C178" s="50"/>
      <c r="D178" s="50"/>
      <c r="E178" s="50"/>
      <c r="F178" s="51"/>
      <c r="G178" s="107" t="s">
        <v>323</v>
      </c>
      <c r="H178" s="130"/>
      <c r="I178" s="145">
        <v>400</v>
      </c>
      <c r="J178" s="76">
        <v>2853000</v>
      </c>
      <c r="K178" s="151">
        <v>784891</v>
      </c>
      <c r="L178" s="160">
        <f t="shared" si="13"/>
        <v>27.511076060287415</v>
      </c>
    </row>
    <row r="179" spans="1:12" ht="31.5" x14ac:dyDescent="0.25">
      <c r="A179" s="1"/>
      <c r="B179" s="170" t="s">
        <v>68</v>
      </c>
      <c r="C179" s="170"/>
      <c r="D179" s="170"/>
      <c r="E179" s="170"/>
      <c r="F179" s="171"/>
      <c r="G179" s="107" t="s">
        <v>67</v>
      </c>
      <c r="H179" s="98" t="s">
        <v>256</v>
      </c>
      <c r="I179" s="99" t="s">
        <v>0</v>
      </c>
      <c r="J179" s="74">
        <f>SUM(J180)</f>
        <v>400000</v>
      </c>
      <c r="K179" s="150">
        <f>SUM(K180)</f>
        <v>99741</v>
      </c>
      <c r="L179" s="160">
        <f t="shared" si="13"/>
        <v>24.93525</v>
      </c>
    </row>
    <row r="180" spans="1:12" ht="47.25" x14ac:dyDescent="0.25">
      <c r="A180" s="1"/>
      <c r="B180" s="168">
        <v>600</v>
      </c>
      <c r="C180" s="168"/>
      <c r="D180" s="168"/>
      <c r="E180" s="168"/>
      <c r="F180" s="169"/>
      <c r="G180" s="107" t="s">
        <v>2</v>
      </c>
      <c r="H180" s="98" t="s">
        <v>0</v>
      </c>
      <c r="I180" s="99">
        <v>200</v>
      </c>
      <c r="J180" s="74">
        <v>400000</v>
      </c>
      <c r="K180" s="150">
        <v>99741</v>
      </c>
      <c r="L180" s="160">
        <f t="shared" si="13"/>
        <v>24.93525</v>
      </c>
    </row>
    <row r="181" spans="1:12" ht="78.75" x14ac:dyDescent="0.25">
      <c r="A181" s="1"/>
      <c r="B181" s="42"/>
      <c r="C181" s="42"/>
      <c r="D181" s="42"/>
      <c r="E181" s="42"/>
      <c r="F181" s="43"/>
      <c r="G181" s="107" t="s">
        <v>334</v>
      </c>
      <c r="H181" s="131" t="s">
        <v>344</v>
      </c>
      <c r="I181" s="99" t="s">
        <v>0</v>
      </c>
      <c r="J181" s="77">
        <f>SUM(J182)</f>
        <v>18682730</v>
      </c>
      <c r="K181" s="152">
        <f>SUM(K182)</f>
        <v>6262004</v>
      </c>
      <c r="L181" s="160">
        <f t="shared" si="13"/>
        <v>33.517606902203269</v>
      </c>
    </row>
    <row r="182" spans="1:12" ht="63" x14ac:dyDescent="0.25">
      <c r="A182" s="1"/>
      <c r="B182" s="42"/>
      <c r="C182" s="42"/>
      <c r="D182" s="42"/>
      <c r="E182" s="42"/>
      <c r="F182" s="43"/>
      <c r="G182" s="108" t="s">
        <v>323</v>
      </c>
      <c r="H182" s="129" t="s">
        <v>0</v>
      </c>
      <c r="I182" s="141">
        <v>400</v>
      </c>
      <c r="J182" s="75">
        <v>18682730</v>
      </c>
      <c r="K182" s="153">
        <v>6262004</v>
      </c>
      <c r="L182" s="160">
        <f t="shared" si="13"/>
        <v>33.517606902203269</v>
      </c>
    </row>
    <row r="183" spans="1:12" ht="78.75" x14ac:dyDescent="0.25">
      <c r="A183" s="1"/>
      <c r="B183" s="33"/>
      <c r="C183" s="33"/>
      <c r="D183" s="33"/>
      <c r="E183" s="33"/>
      <c r="F183" s="34"/>
      <c r="G183" s="116" t="s">
        <v>257</v>
      </c>
      <c r="H183" s="127" t="s">
        <v>66</v>
      </c>
      <c r="I183" s="139"/>
      <c r="J183" s="79">
        <f>SUM(J184+J192+J189)</f>
        <v>31125300</v>
      </c>
      <c r="K183" s="148">
        <f>SUM(K184+K192+K189)</f>
        <v>1300000</v>
      </c>
      <c r="L183" s="160">
        <f t="shared" si="13"/>
        <v>4.1766665702820536</v>
      </c>
    </row>
    <row r="184" spans="1:12" ht="94.5" x14ac:dyDescent="0.25">
      <c r="A184" s="1"/>
      <c r="B184" s="33"/>
      <c r="C184" s="33"/>
      <c r="D184" s="33"/>
      <c r="E184" s="33"/>
      <c r="F184" s="34"/>
      <c r="G184" s="106" t="s">
        <v>366</v>
      </c>
      <c r="H184" s="128" t="s">
        <v>322</v>
      </c>
      <c r="I184" s="140"/>
      <c r="J184" s="73">
        <f>SUM(J185+J187)</f>
        <v>21921000</v>
      </c>
      <c r="K184" s="149">
        <f>SUM(K185+K187)</f>
        <v>0</v>
      </c>
      <c r="L184" s="160">
        <f t="shared" si="13"/>
        <v>0</v>
      </c>
    </row>
    <row r="185" spans="1:12" ht="30.75" customHeight="1" x14ac:dyDescent="0.25">
      <c r="A185" s="1"/>
      <c r="B185" s="56"/>
      <c r="C185" s="56"/>
      <c r="D185" s="56"/>
      <c r="E185" s="56"/>
      <c r="F185" s="57"/>
      <c r="G185" s="107" t="s">
        <v>346</v>
      </c>
      <c r="H185" s="98" t="s">
        <v>347</v>
      </c>
      <c r="I185" s="99"/>
      <c r="J185" s="74">
        <f>SUM(J186)</f>
        <v>5521000</v>
      </c>
      <c r="K185" s="150">
        <f>SUM(K186)</f>
        <v>0</v>
      </c>
      <c r="L185" s="160">
        <f t="shared" si="13"/>
        <v>0</v>
      </c>
    </row>
    <row r="186" spans="1:12" ht="63" x14ac:dyDescent="0.25">
      <c r="A186" s="1"/>
      <c r="B186" s="56"/>
      <c r="C186" s="56"/>
      <c r="D186" s="56"/>
      <c r="E186" s="56"/>
      <c r="F186" s="57"/>
      <c r="G186" s="107" t="s">
        <v>323</v>
      </c>
      <c r="H186" s="98" t="s">
        <v>0</v>
      </c>
      <c r="I186" s="99">
        <v>400</v>
      </c>
      <c r="J186" s="74">
        <v>5521000</v>
      </c>
      <c r="K186" s="150">
        <v>0</v>
      </c>
      <c r="L186" s="160">
        <f t="shared" si="13"/>
        <v>0</v>
      </c>
    </row>
    <row r="187" spans="1:12" ht="63" x14ac:dyDescent="0.25">
      <c r="A187" s="1"/>
      <c r="B187" s="68"/>
      <c r="C187" s="68"/>
      <c r="D187" s="68"/>
      <c r="E187" s="68"/>
      <c r="F187" s="69"/>
      <c r="G187" s="114" t="s">
        <v>348</v>
      </c>
      <c r="H187" s="100" t="s">
        <v>349</v>
      </c>
      <c r="I187" s="143" t="s">
        <v>0</v>
      </c>
      <c r="J187" s="74">
        <f>SUM(J188)</f>
        <v>16400000</v>
      </c>
      <c r="K187" s="150">
        <f>SUM(K188)</f>
        <v>0</v>
      </c>
      <c r="L187" s="160">
        <f t="shared" si="13"/>
        <v>0</v>
      </c>
    </row>
    <row r="188" spans="1:12" ht="63" x14ac:dyDescent="0.25">
      <c r="A188" s="1"/>
      <c r="B188" s="68"/>
      <c r="C188" s="68"/>
      <c r="D188" s="68"/>
      <c r="E188" s="68"/>
      <c r="F188" s="69"/>
      <c r="G188" s="108" t="s">
        <v>323</v>
      </c>
      <c r="H188" s="98" t="s">
        <v>0</v>
      </c>
      <c r="I188" s="99">
        <v>400</v>
      </c>
      <c r="J188" s="70">
        <v>16400000</v>
      </c>
      <c r="K188" s="155">
        <v>0</v>
      </c>
      <c r="L188" s="160">
        <f t="shared" si="13"/>
        <v>0</v>
      </c>
    </row>
    <row r="189" spans="1:12" ht="94.5" x14ac:dyDescent="0.25">
      <c r="A189" s="1"/>
      <c r="B189" s="68"/>
      <c r="C189" s="68"/>
      <c r="D189" s="68"/>
      <c r="E189" s="68"/>
      <c r="F189" s="69"/>
      <c r="G189" s="102" t="s">
        <v>357</v>
      </c>
      <c r="H189" s="132" t="s">
        <v>358</v>
      </c>
      <c r="I189" s="142"/>
      <c r="J189" s="77">
        <f>SUM(J190)</f>
        <v>7204300</v>
      </c>
      <c r="K189" s="152">
        <f>SUM(K190)</f>
        <v>0</v>
      </c>
      <c r="L189" s="160">
        <f t="shared" si="13"/>
        <v>0</v>
      </c>
    </row>
    <row r="190" spans="1:12" ht="78.75" x14ac:dyDescent="0.25">
      <c r="A190" s="1"/>
      <c r="B190" s="68"/>
      <c r="C190" s="68"/>
      <c r="D190" s="68"/>
      <c r="E190" s="68"/>
      <c r="F190" s="69"/>
      <c r="G190" s="103" t="s">
        <v>65</v>
      </c>
      <c r="H190" s="131" t="s">
        <v>356</v>
      </c>
      <c r="I190" s="99" t="s">
        <v>0</v>
      </c>
      <c r="J190" s="74">
        <f>SUM(J191)</f>
        <v>7204300</v>
      </c>
      <c r="K190" s="150">
        <f>SUM(K191)</f>
        <v>0</v>
      </c>
      <c r="L190" s="160">
        <f t="shared" si="13"/>
        <v>0</v>
      </c>
    </row>
    <row r="191" spans="1:12" ht="63" x14ac:dyDescent="0.25">
      <c r="A191" s="1"/>
      <c r="B191" s="68"/>
      <c r="C191" s="68"/>
      <c r="D191" s="68"/>
      <c r="E191" s="68"/>
      <c r="F191" s="69"/>
      <c r="G191" s="107" t="s">
        <v>323</v>
      </c>
      <c r="H191" s="98" t="s">
        <v>0</v>
      </c>
      <c r="I191" s="99">
        <v>400</v>
      </c>
      <c r="J191" s="74">
        <v>7204300</v>
      </c>
      <c r="K191" s="150">
        <v>0</v>
      </c>
      <c r="L191" s="160">
        <f t="shared" si="13"/>
        <v>0</v>
      </c>
    </row>
    <row r="192" spans="1:12" ht="69.75" customHeight="1" x14ac:dyDescent="0.25">
      <c r="A192" s="1"/>
      <c r="B192" s="71"/>
      <c r="C192" s="71"/>
      <c r="D192" s="71"/>
      <c r="E192" s="71"/>
      <c r="F192" s="72"/>
      <c r="G192" s="115" t="s">
        <v>350</v>
      </c>
      <c r="H192" s="135" t="s">
        <v>359</v>
      </c>
      <c r="I192" s="142"/>
      <c r="J192" s="73">
        <f>SUM(J193)</f>
        <v>2000000</v>
      </c>
      <c r="K192" s="149">
        <f>SUM(K193)</f>
        <v>1300000</v>
      </c>
      <c r="L192" s="160">
        <f t="shared" si="13"/>
        <v>65</v>
      </c>
    </row>
    <row r="193" spans="1:12" ht="63" x14ac:dyDescent="0.25">
      <c r="A193" s="1"/>
      <c r="B193" s="68"/>
      <c r="C193" s="68"/>
      <c r="D193" s="68"/>
      <c r="E193" s="68"/>
      <c r="F193" s="69"/>
      <c r="G193" s="107" t="s">
        <v>350</v>
      </c>
      <c r="H193" s="131" t="s">
        <v>351</v>
      </c>
      <c r="I193" s="99"/>
      <c r="J193" s="76">
        <f>SUM(J194)</f>
        <v>2000000</v>
      </c>
      <c r="K193" s="151">
        <f>SUM(K194)</f>
        <v>1300000</v>
      </c>
      <c r="L193" s="160">
        <f t="shared" si="13"/>
        <v>65</v>
      </c>
    </row>
    <row r="194" spans="1:12" ht="16.5" x14ac:dyDescent="0.25">
      <c r="A194" s="1"/>
      <c r="B194" s="68"/>
      <c r="C194" s="68"/>
      <c r="D194" s="68"/>
      <c r="E194" s="68"/>
      <c r="F194" s="69"/>
      <c r="G194" s="109" t="s">
        <v>1</v>
      </c>
      <c r="H194" s="129" t="s">
        <v>0</v>
      </c>
      <c r="I194" s="141">
        <v>800</v>
      </c>
      <c r="J194" s="82">
        <v>2000000</v>
      </c>
      <c r="K194" s="156">
        <v>1300000</v>
      </c>
      <c r="L194" s="160">
        <f t="shared" si="13"/>
        <v>65</v>
      </c>
    </row>
    <row r="195" spans="1:12" ht="66.75" customHeight="1" x14ac:dyDescent="0.25">
      <c r="A195" s="1"/>
      <c r="B195" s="164" t="s">
        <v>64</v>
      </c>
      <c r="C195" s="164"/>
      <c r="D195" s="164"/>
      <c r="E195" s="164"/>
      <c r="F195" s="165"/>
      <c r="G195" s="105" t="s">
        <v>258</v>
      </c>
      <c r="H195" s="127" t="s">
        <v>63</v>
      </c>
      <c r="I195" s="139" t="s">
        <v>0</v>
      </c>
      <c r="J195" s="79">
        <f>SUM(J196+J199+J202)</f>
        <v>3985000</v>
      </c>
      <c r="K195" s="148">
        <f>SUM(K196+K199+K202)</f>
        <v>1035170</v>
      </c>
      <c r="L195" s="160">
        <f t="shared" si="13"/>
        <v>25.976662484316186</v>
      </c>
    </row>
    <row r="196" spans="1:12" ht="63" x14ac:dyDescent="0.25">
      <c r="A196" s="1"/>
      <c r="B196" s="172" t="s">
        <v>62</v>
      </c>
      <c r="C196" s="172"/>
      <c r="D196" s="172"/>
      <c r="E196" s="172"/>
      <c r="F196" s="173"/>
      <c r="G196" s="118" t="s">
        <v>367</v>
      </c>
      <c r="H196" s="128" t="s">
        <v>61</v>
      </c>
      <c r="I196" s="140" t="s">
        <v>0</v>
      </c>
      <c r="J196" s="73">
        <f>SUM(J197)</f>
        <v>25000</v>
      </c>
      <c r="K196" s="149">
        <f>SUM(K197)</f>
        <v>0</v>
      </c>
      <c r="L196" s="160">
        <f t="shared" si="13"/>
        <v>0</v>
      </c>
    </row>
    <row r="197" spans="1:12" ht="78.75" x14ac:dyDescent="0.25">
      <c r="A197" s="1"/>
      <c r="B197" s="170" t="s">
        <v>60</v>
      </c>
      <c r="C197" s="170"/>
      <c r="D197" s="170"/>
      <c r="E197" s="170"/>
      <c r="F197" s="171"/>
      <c r="G197" s="102" t="s">
        <v>259</v>
      </c>
      <c r="H197" s="98" t="s">
        <v>260</v>
      </c>
      <c r="I197" s="99" t="s">
        <v>0</v>
      </c>
      <c r="J197" s="74">
        <f>SUM(J198)</f>
        <v>25000</v>
      </c>
      <c r="K197" s="150">
        <f>SUM(K198)</f>
        <v>0</v>
      </c>
      <c r="L197" s="160">
        <f t="shared" si="13"/>
        <v>0</v>
      </c>
    </row>
    <row r="198" spans="1:12" ht="47.25" x14ac:dyDescent="0.25">
      <c r="A198" s="1"/>
      <c r="B198" s="168">
        <v>800</v>
      </c>
      <c r="C198" s="168"/>
      <c r="D198" s="168"/>
      <c r="E198" s="168"/>
      <c r="F198" s="169"/>
      <c r="G198" s="103" t="s">
        <v>2</v>
      </c>
      <c r="H198" s="98" t="s">
        <v>0</v>
      </c>
      <c r="I198" s="99">
        <v>200</v>
      </c>
      <c r="J198" s="74">
        <v>25000</v>
      </c>
      <c r="K198" s="150">
        <v>0</v>
      </c>
      <c r="L198" s="160">
        <f t="shared" si="13"/>
        <v>0</v>
      </c>
    </row>
    <row r="199" spans="1:12" ht="78.75" x14ac:dyDescent="0.25">
      <c r="A199" s="1"/>
      <c r="B199" s="174" t="s">
        <v>58</v>
      </c>
      <c r="C199" s="174"/>
      <c r="D199" s="174"/>
      <c r="E199" s="174"/>
      <c r="F199" s="175"/>
      <c r="G199" s="110" t="s">
        <v>262</v>
      </c>
      <c r="H199" s="132" t="s">
        <v>59</v>
      </c>
      <c r="I199" s="142" t="s">
        <v>0</v>
      </c>
      <c r="J199" s="77">
        <f>SUM(J200)</f>
        <v>140000</v>
      </c>
      <c r="K199" s="152">
        <f>SUM(K200)</f>
        <v>0</v>
      </c>
      <c r="L199" s="160">
        <f t="shared" si="13"/>
        <v>0</v>
      </c>
    </row>
    <row r="200" spans="1:12" ht="47.25" x14ac:dyDescent="0.25">
      <c r="A200" s="1"/>
      <c r="B200" s="170" t="s">
        <v>57</v>
      </c>
      <c r="C200" s="170"/>
      <c r="D200" s="170"/>
      <c r="E200" s="170"/>
      <c r="F200" s="171"/>
      <c r="G200" s="102" t="s">
        <v>264</v>
      </c>
      <c r="H200" s="98" t="s">
        <v>263</v>
      </c>
      <c r="I200" s="99" t="s">
        <v>0</v>
      </c>
      <c r="J200" s="74">
        <f>SUM(J201)</f>
        <v>140000</v>
      </c>
      <c r="K200" s="150">
        <f>SUM(K201)</f>
        <v>0</v>
      </c>
      <c r="L200" s="160">
        <f t="shared" si="13"/>
        <v>0</v>
      </c>
    </row>
    <row r="201" spans="1:12" ht="47.25" x14ac:dyDescent="0.25">
      <c r="A201" s="1"/>
      <c r="B201" s="168">
        <v>500</v>
      </c>
      <c r="C201" s="168"/>
      <c r="D201" s="168"/>
      <c r="E201" s="168"/>
      <c r="F201" s="169"/>
      <c r="G201" s="107" t="s">
        <v>2</v>
      </c>
      <c r="H201" s="98" t="s">
        <v>0</v>
      </c>
      <c r="I201" s="99">
        <v>200</v>
      </c>
      <c r="J201" s="74">
        <v>140000</v>
      </c>
      <c r="K201" s="150">
        <v>0</v>
      </c>
      <c r="L201" s="160">
        <f t="shared" si="13"/>
        <v>0</v>
      </c>
    </row>
    <row r="202" spans="1:12" ht="94.5" x14ac:dyDescent="0.25">
      <c r="A202" s="1"/>
      <c r="B202" s="40"/>
      <c r="C202" s="40"/>
      <c r="D202" s="40"/>
      <c r="E202" s="40"/>
      <c r="F202" s="41"/>
      <c r="G202" s="123" t="s">
        <v>331</v>
      </c>
      <c r="H202" s="128" t="s">
        <v>329</v>
      </c>
      <c r="I202" s="140"/>
      <c r="J202" s="73">
        <f>SUM(J203)</f>
        <v>3820000</v>
      </c>
      <c r="K202" s="149">
        <f>SUM(K203)</f>
        <v>1035170</v>
      </c>
      <c r="L202" s="160">
        <f t="shared" si="13"/>
        <v>27.09869109947644</v>
      </c>
    </row>
    <row r="203" spans="1:12" ht="94.5" x14ac:dyDescent="0.25">
      <c r="A203" s="1"/>
      <c r="B203" s="40"/>
      <c r="C203" s="40"/>
      <c r="D203" s="40"/>
      <c r="E203" s="40"/>
      <c r="F203" s="41"/>
      <c r="G203" s="102" t="s">
        <v>261</v>
      </c>
      <c r="H203" s="98" t="s">
        <v>330</v>
      </c>
      <c r="I203" s="142"/>
      <c r="J203" s="74">
        <f>SUM(J204)</f>
        <v>3820000</v>
      </c>
      <c r="K203" s="150">
        <f>SUM(K204)</f>
        <v>1035170</v>
      </c>
      <c r="L203" s="160">
        <f t="shared" si="13"/>
        <v>27.09869109947644</v>
      </c>
    </row>
    <row r="204" spans="1:12" ht="16.5" x14ac:dyDescent="0.25">
      <c r="A204" s="1"/>
      <c r="B204" s="40"/>
      <c r="C204" s="40"/>
      <c r="D204" s="40"/>
      <c r="E204" s="40"/>
      <c r="F204" s="41"/>
      <c r="G204" s="103" t="s">
        <v>1</v>
      </c>
      <c r="H204" s="98" t="s">
        <v>0</v>
      </c>
      <c r="I204" s="99">
        <v>800</v>
      </c>
      <c r="J204" s="74">
        <v>3820000</v>
      </c>
      <c r="K204" s="150">
        <v>1035170</v>
      </c>
      <c r="L204" s="160">
        <f t="shared" si="13"/>
        <v>27.09869109947644</v>
      </c>
    </row>
    <row r="205" spans="1:12" ht="63" x14ac:dyDescent="0.25">
      <c r="A205" s="1"/>
      <c r="B205" s="164" t="s">
        <v>56</v>
      </c>
      <c r="C205" s="164"/>
      <c r="D205" s="164"/>
      <c r="E205" s="164"/>
      <c r="F205" s="165"/>
      <c r="G205" s="105" t="s">
        <v>265</v>
      </c>
      <c r="H205" s="127" t="s">
        <v>55</v>
      </c>
      <c r="I205" s="139" t="s">
        <v>0</v>
      </c>
      <c r="J205" s="79">
        <f t="shared" ref="J205:K207" si="15">SUM(J206)</f>
        <v>20000</v>
      </c>
      <c r="K205" s="148">
        <f t="shared" si="15"/>
        <v>0</v>
      </c>
      <c r="L205" s="160">
        <f t="shared" si="13"/>
        <v>0</v>
      </c>
    </row>
    <row r="206" spans="1:12" ht="63" x14ac:dyDescent="0.25">
      <c r="A206" s="1"/>
      <c r="B206" s="172" t="s">
        <v>54</v>
      </c>
      <c r="C206" s="172"/>
      <c r="D206" s="172"/>
      <c r="E206" s="172"/>
      <c r="F206" s="173"/>
      <c r="G206" s="123" t="s">
        <v>266</v>
      </c>
      <c r="H206" s="128" t="s">
        <v>53</v>
      </c>
      <c r="I206" s="140" t="s">
        <v>0</v>
      </c>
      <c r="J206" s="73">
        <f t="shared" si="15"/>
        <v>20000</v>
      </c>
      <c r="K206" s="149">
        <f t="shared" si="15"/>
        <v>0</v>
      </c>
      <c r="L206" s="160">
        <f t="shared" si="13"/>
        <v>0</v>
      </c>
    </row>
    <row r="207" spans="1:12" ht="20.25" customHeight="1" x14ac:dyDescent="0.25">
      <c r="A207" s="1"/>
      <c r="B207" s="170" t="s">
        <v>52</v>
      </c>
      <c r="C207" s="170"/>
      <c r="D207" s="170"/>
      <c r="E207" s="170"/>
      <c r="F207" s="171"/>
      <c r="G207" s="124" t="s">
        <v>267</v>
      </c>
      <c r="H207" s="98" t="s">
        <v>268</v>
      </c>
      <c r="I207" s="99" t="s">
        <v>0</v>
      </c>
      <c r="J207" s="74">
        <f t="shared" si="15"/>
        <v>20000</v>
      </c>
      <c r="K207" s="150">
        <f t="shared" si="15"/>
        <v>0</v>
      </c>
      <c r="L207" s="160">
        <f t="shared" si="13"/>
        <v>0</v>
      </c>
    </row>
    <row r="208" spans="1:12" ht="34.5" customHeight="1" x14ac:dyDescent="0.25">
      <c r="A208" s="1"/>
      <c r="B208" s="40"/>
      <c r="C208" s="40"/>
      <c r="D208" s="40"/>
      <c r="E208" s="40"/>
      <c r="F208" s="41"/>
      <c r="G208" s="108" t="s">
        <v>2</v>
      </c>
      <c r="H208" s="129" t="s">
        <v>0</v>
      </c>
      <c r="I208" s="141">
        <v>200</v>
      </c>
      <c r="J208" s="75">
        <v>20000</v>
      </c>
      <c r="K208" s="153">
        <v>0</v>
      </c>
      <c r="L208" s="160">
        <f t="shared" si="13"/>
        <v>0</v>
      </c>
    </row>
    <row r="209" spans="1:12" ht="64.5" customHeight="1" x14ac:dyDescent="0.25">
      <c r="A209" s="1"/>
      <c r="B209" s="164" t="s">
        <v>51</v>
      </c>
      <c r="C209" s="164"/>
      <c r="D209" s="164"/>
      <c r="E209" s="164"/>
      <c r="F209" s="165"/>
      <c r="G209" s="105" t="s">
        <v>269</v>
      </c>
      <c r="H209" s="127" t="s">
        <v>50</v>
      </c>
      <c r="I209" s="139" t="s">
        <v>0</v>
      </c>
      <c r="J209" s="79">
        <f t="shared" ref="J209:K211" si="16">SUM(J210)</f>
        <v>500000</v>
      </c>
      <c r="K209" s="148">
        <f t="shared" si="16"/>
        <v>117500</v>
      </c>
      <c r="L209" s="160">
        <f t="shared" si="13"/>
        <v>23.5</v>
      </c>
    </row>
    <row r="210" spans="1:12" ht="65.25" customHeight="1" x14ac:dyDescent="0.25">
      <c r="A210" s="1"/>
      <c r="B210" s="172" t="s">
        <v>49</v>
      </c>
      <c r="C210" s="172"/>
      <c r="D210" s="172"/>
      <c r="E210" s="172"/>
      <c r="F210" s="173"/>
      <c r="G210" s="118" t="s">
        <v>270</v>
      </c>
      <c r="H210" s="128" t="s">
        <v>271</v>
      </c>
      <c r="I210" s="140" t="s">
        <v>0</v>
      </c>
      <c r="J210" s="73">
        <f t="shared" si="16"/>
        <v>500000</v>
      </c>
      <c r="K210" s="149">
        <f t="shared" si="16"/>
        <v>117500</v>
      </c>
      <c r="L210" s="160">
        <f t="shared" si="13"/>
        <v>23.5</v>
      </c>
    </row>
    <row r="211" spans="1:12" ht="31.5" x14ac:dyDescent="0.25">
      <c r="A211" s="1"/>
      <c r="B211" s="170" t="s">
        <v>48</v>
      </c>
      <c r="C211" s="170"/>
      <c r="D211" s="170"/>
      <c r="E211" s="170"/>
      <c r="F211" s="171"/>
      <c r="G211" s="102" t="s">
        <v>272</v>
      </c>
      <c r="H211" s="98" t="s">
        <v>273</v>
      </c>
      <c r="I211" s="99" t="s">
        <v>0</v>
      </c>
      <c r="J211" s="74">
        <f t="shared" si="16"/>
        <v>500000</v>
      </c>
      <c r="K211" s="150">
        <f t="shared" si="16"/>
        <v>117500</v>
      </c>
      <c r="L211" s="160">
        <f t="shared" si="13"/>
        <v>23.5</v>
      </c>
    </row>
    <row r="212" spans="1:12" ht="49.5" customHeight="1" x14ac:dyDescent="0.25">
      <c r="A212" s="1"/>
      <c r="B212" s="168">
        <v>200</v>
      </c>
      <c r="C212" s="168"/>
      <c r="D212" s="168"/>
      <c r="E212" s="168"/>
      <c r="F212" s="169"/>
      <c r="G212" s="109" t="s">
        <v>4</v>
      </c>
      <c r="H212" s="129" t="s">
        <v>0</v>
      </c>
      <c r="I212" s="141">
        <v>600</v>
      </c>
      <c r="J212" s="75">
        <v>500000</v>
      </c>
      <c r="K212" s="153">
        <v>117500</v>
      </c>
      <c r="L212" s="160">
        <f t="shared" si="13"/>
        <v>23.5</v>
      </c>
    </row>
    <row r="213" spans="1:12" ht="63" x14ac:dyDescent="0.25">
      <c r="A213" s="1"/>
      <c r="B213" s="164" t="s">
        <v>47</v>
      </c>
      <c r="C213" s="164"/>
      <c r="D213" s="164"/>
      <c r="E213" s="164"/>
      <c r="F213" s="165"/>
      <c r="G213" s="105" t="s">
        <v>274</v>
      </c>
      <c r="H213" s="127" t="s">
        <v>46</v>
      </c>
      <c r="I213" s="139" t="s">
        <v>0</v>
      </c>
      <c r="J213" s="79">
        <f>SUM(J214+J222)</f>
        <v>30144000</v>
      </c>
      <c r="K213" s="148">
        <f>SUM(K214+K222)</f>
        <v>2639950</v>
      </c>
      <c r="L213" s="160">
        <f t="shared" si="13"/>
        <v>8.7577959129511669</v>
      </c>
    </row>
    <row r="214" spans="1:12" ht="66" customHeight="1" x14ac:dyDescent="0.25">
      <c r="A214" s="1"/>
      <c r="B214" s="172" t="s">
        <v>45</v>
      </c>
      <c r="C214" s="172"/>
      <c r="D214" s="172"/>
      <c r="E214" s="172"/>
      <c r="F214" s="173"/>
      <c r="G214" s="118" t="s">
        <v>368</v>
      </c>
      <c r="H214" s="128" t="s">
        <v>44</v>
      </c>
      <c r="I214" s="140" t="s">
        <v>0</v>
      </c>
      <c r="J214" s="73">
        <f>SUM(J215+J219+J217)</f>
        <v>21925000</v>
      </c>
      <c r="K214" s="149">
        <f>SUM(K215+K219+K217)</f>
        <v>708950</v>
      </c>
      <c r="L214" s="160">
        <f t="shared" si="13"/>
        <v>3.2335233751425312</v>
      </c>
    </row>
    <row r="215" spans="1:12" ht="31.5" customHeight="1" x14ac:dyDescent="0.25">
      <c r="A215" s="1"/>
      <c r="B215" s="170" t="s">
        <v>43</v>
      </c>
      <c r="C215" s="170"/>
      <c r="D215" s="170"/>
      <c r="E215" s="170"/>
      <c r="F215" s="171"/>
      <c r="G215" s="102" t="s">
        <v>276</v>
      </c>
      <c r="H215" s="98" t="s">
        <v>277</v>
      </c>
      <c r="I215" s="99" t="s">
        <v>0</v>
      </c>
      <c r="J215" s="74">
        <f>SUM(J216:J216)</f>
        <v>2067500</v>
      </c>
      <c r="K215" s="150">
        <f>SUM(K216:K216)</f>
        <v>0</v>
      </c>
      <c r="L215" s="160">
        <f t="shared" si="13"/>
        <v>0</v>
      </c>
    </row>
    <row r="216" spans="1:12" ht="47.25" x14ac:dyDescent="0.25">
      <c r="A216" s="1"/>
      <c r="B216" s="168">
        <v>800</v>
      </c>
      <c r="C216" s="168"/>
      <c r="D216" s="168"/>
      <c r="E216" s="168"/>
      <c r="F216" s="169"/>
      <c r="G216" s="107" t="s">
        <v>2</v>
      </c>
      <c r="H216" s="98" t="s">
        <v>0</v>
      </c>
      <c r="I216" s="99">
        <v>200</v>
      </c>
      <c r="J216" s="74">
        <v>2067500</v>
      </c>
      <c r="K216" s="150">
        <v>0</v>
      </c>
      <c r="L216" s="160">
        <f t="shared" si="13"/>
        <v>0</v>
      </c>
    </row>
    <row r="217" spans="1:12" ht="47.25" x14ac:dyDescent="0.25">
      <c r="A217" s="1"/>
      <c r="B217" s="91"/>
      <c r="C217" s="91"/>
      <c r="D217" s="91"/>
      <c r="E217" s="91"/>
      <c r="F217" s="92"/>
      <c r="G217" s="102" t="s">
        <v>381</v>
      </c>
      <c r="H217" s="98" t="s">
        <v>382</v>
      </c>
      <c r="I217" s="99"/>
      <c r="J217" s="77">
        <f>SUM(J218)</f>
        <v>2506500</v>
      </c>
      <c r="K217" s="150">
        <f>SUM(K218:K218)</f>
        <v>708950</v>
      </c>
      <c r="L217" s="160">
        <f t="shared" ref="L217:L218" si="17">K217/J217%</f>
        <v>28.284460402952323</v>
      </c>
    </row>
    <row r="218" spans="1:12" ht="16.5" x14ac:dyDescent="0.25">
      <c r="A218" s="1"/>
      <c r="B218" s="91"/>
      <c r="C218" s="91"/>
      <c r="D218" s="91"/>
      <c r="E218" s="91"/>
      <c r="F218" s="92"/>
      <c r="G218" s="103" t="s">
        <v>6</v>
      </c>
      <c r="H218" s="98" t="s">
        <v>0</v>
      </c>
      <c r="I218" s="99">
        <v>500</v>
      </c>
      <c r="J218" s="74">
        <v>2506500</v>
      </c>
      <c r="K218" s="150">
        <v>708950</v>
      </c>
      <c r="L218" s="160">
        <f t="shared" si="17"/>
        <v>28.284460402952323</v>
      </c>
    </row>
    <row r="219" spans="1:12" ht="20.25" customHeight="1" x14ac:dyDescent="0.25">
      <c r="A219" s="1"/>
      <c r="B219" s="166" t="s">
        <v>42</v>
      </c>
      <c r="C219" s="166"/>
      <c r="D219" s="166"/>
      <c r="E219" s="166"/>
      <c r="F219" s="167"/>
      <c r="G219" s="107" t="s">
        <v>196</v>
      </c>
      <c r="H219" s="98" t="s">
        <v>41</v>
      </c>
      <c r="I219" s="99" t="s">
        <v>0</v>
      </c>
      <c r="J219" s="74">
        <f>SUM(J220:J221)</f>
        <v>17351000</v>
      </c>
      <c r="K219" s="150">
        <f>SUM(K220:K221)</f>
        <v>0</v>
      </c>
      <c r="L219" s="160">
        <f t="shared" si="13"/>
        <v>0</v>
      </c>
    </row>
    <row r="220" spans="1:12" ht="32.25" customHeight="1" x14ac:dyDescent="0.25">
      <c r="A220" s="1"/>
      <c r="B220" s="15"/>
      <c r="C220" s="15"/>
      <c r="D220" s="15"/>
      <c r="E220" s="15"/>
      <c r="F220" s="16"/>
      <c r="G220" s="107" t="s">
        <v>2</v>
      </c>
      <c r="H220" s="98" t="s">
        <v>0</v>
      </c>
      <c r="I220" s="99">
        <v>200</v>
      </c>
      <c r="J220" s="74">
        <v>6061000</v>
      </c>
      <c r="K220" s="150">
        <v>0</v>
      </c>
      <c r="L220" s="160">
        <f t="shared" ref="L220:L304" si="18">K220/J220%</f>
        <v>0</v>
      </c>
    </row>
    <row r="221" spans="1:12" ht="17.25" customHeight="1" x14ac:dyDescent="0.25">
      <c r="A221" s="1"/>
      <c r="B221" s="46"/>
      <c r="C221" s="46"/>
      <c r="D221" s="46"/>
      <c r="E221" s="46"/>
      <c r="F221" s="47"/>
      <c r="G221" s="103" t="s">
        <v>6</v>
      </c>
      <c r="H221" s="98"/>
      <c r="I221" s="99">
        <v>500</v>
      </c>
      <c r="J221" s="74">
        <v>11290000</v>
      </c>
      <c r="K221" s="150">
        <v>0</v>
      </c>
      <c r="L221" s="160">
        <f t="shared" si="18"/>
        <v>0</v>
      </c>
    </row>
    <row r="222" spans="1:12" ht="63" customHeight="1" x14ac:dyDescent="0.25">
      <c r="A222" s="1"/>
      <c r="B222" s="174" t="s">
        <v>40</v>
      </c>
      <c r="C222" s="174"/>
      <c r="D222" s="174"/>
      <c r="E222" s="174"/>
      <c r="F222" s="175"/>
      <c r="G222" s="115" t="s">
        <v>278</v>
      </c>
      <c r="H222" s="132" t="s">
        <v>39</v>
      </c>
      <c r="I222" s="142" t="s">
        <v>0</v>
      </c>
      <c r="J222" s="77">
        <f>SUM(J223+J225)</f>
        <v>8219000</v>
      </c>
      <c r="K222" s="152">
        <f>SUM(K223+K225)</f>
        <v>1931000</v>
      </c>
      <c r="L222" s="160">
        <f t="shared" si="18"/>
        <v>23.494342377418178</v>
      </c>
    </row>
    <row r="223" spans="1:12" ht="81" customHeight="1" x14ac:dyDescent="0.25">
      <c r="A223" s="1"/>
      <c r="B223" s="170" t="s">
        <v>38</v>
      </c>
      <c r="C223" s="170"/>
      <c r="D223" s="170"/>
      <c r="E223" s="170"/>
      <c r="F223" s="171"/>
      <c r="G223" s="107" t="s">
        <v>275</v>
      </c>
      <c r="H223" s="98" t="s">
        <v>279</v>
      </c>
      <c r="I223" s="99" t="s">
        <v>0</v>
      </c>
      <c r="J223" s="74">
        <f>SUM(J224)</f>
        <v>8105000</v>
      </c>
      <c r="K223" s="150">
        <f>SUM(K224)</f>
        <v>1900000</v>
      </c>
      <c r="L223" s="160">
        <f t="shared" si="18"/>
        <v>23.442319555829734</v>
      </c>
    </row>
    <row r="224" spans="1:12" ht="16.5" x14ac:dyDescent="0.25">
      <c r="A224" s="1"/>
      <c r="B224" s="170">
        <v>200</v>
      </c>
      <c r="C224" s="170"/>
      <c r="D224" s="170"/>
      <c r="E224" s="170"/>
      <c r="F224" s="171"/>
      <c r="G224" s="107" t="s">
        <v>1</v>
      </c>
      <c r="H224" s="98" t="s">
        <v>0</v>
      </c>
      <c r="I224" s="99">
        <v>800</v>
      </c>
      <c r="J224" s="74">
        <v>8105000</v>
      </c>
      <c r="K224" s="150">
        <v>1900000</v>
      </c>
      <c r="L224" s="160">
        <f t="shared" si="18"/>
        <v>23.442319555829734</v>
      </c>
    </row>
    <row r="225" spans="1:12" ht="64.5" customHeight="1" x14ac:dyDescent="0.25">
      <c r="A225" s="1"/>
      <c r="B225" s="166" t="s">
        <v>37</v>
      </c>
      <c r="C225" s="166"/>
      <c r="D225" s="166"/>
      <c r="E225" s="166"/>
      <c r="F225" s="167"/>
      <c r="G225" s="107" t="s">
        <v>191</v>
      </c>
      <c r="H225" s="131" t="s">
        <v>335</v>
      </c>
      <c r="I225" s="99" t="s">
        <v>0</v>
      </c>
      <c r="J225" s="77">
        <f>SUM(J226)</f>
        <v>114000</v>
      </c>
      <c r="K225" s="152">
        <f>SUM(K226)</f>
        <v>31000</v>
      </c>
      <c r="L225" s="160">
        <f t="shared" si="18"/>
        <v>27.192982456140349</v>
      </c>
    </row>
    <row r="226" spans="1:12" ht="16.5" x14ac:dyDescent="0.25">
      <c r="A226" s="1"/>
      <c r="B226" s="168">
        <v>500</v>
      </c>
      <c r="C226" s="168"/>
      <c r="D226" s="168"/>
      <c r="E226" s="168"/>
      <c r="F226" s="169"/>
      <c r="G226" s="108" t="s">
        <v>1</v>
      </c>
      <c r="H226" s="129" t="s">
        <v>0</v>
      </c>
      <c r="I226" s="141">
        <v>800</v>
      </c>
      <c r="J226" s="75">
        <v>114000</v>
      </c>
      <c r="K226" s="153">
        <v>31000</v>
      </c>
      <c r="L226" s="160">
        <f t="shared" si="18"/>
        <v>27.192982456140349</v>
      </c>
    </row>
    <row r="227" spans="1:12" ht="48.75" customHeight="1" x14ac:dyDescent="0.25">
      <c r="A227" s="1"/>
      <c r="B227" s="164" t="s">
        <v>36</v>
      </c>
      <c r="C227" s="164"/>
      <c r="D227" s="164"/>
      <c r="E227" s="164"/>
      <c r="F227" s="165"/>
      <c r="G227" s="105" t="s">
        <v>280</v>
      </c>
      <c r="H227" s="127" t="s">
        <v>35</v>
      </c>
      <c r="I227" s="139" t="s">
        <v>0</v>
      </c>
      <c r="J227" s="79">
        <f>SUM(J228+J233+J236)</f>
        <v>466556</v>
      </c>
      <c r="K227" s="148">
        <f>SUM(K228+K233+K236)</f>
        <v>6080</v>
      </c>
      <c r="L227" s="160">
        <f t="shared" si="18"/>
        <v>1.3031661794082596</v>
      </c>
    </row>
    <row r="228" spans="1:12" ht="85.5" customHeight="1" x14ac:dyDescent="0.25">
      <c r="A228" s="1"/>
      <c r="B228" s="172" t="s">
        <v>34</v>
      </c>
      <c r="C228" s="172"/>
      <c r="D228" s="172"/>
      <c r="E228" s="172"/>
      <c r="F228" s="173"/>
      <c r="G228" s="123" t="s">
        <v>369</v>
      </c>
      <c r="H228" s="128" t="s">
        <v>33</v>
      </c>
      <c r="I228" s="140" t="s">
        <v>0</v>
      </c>
      <c r="J228" s="76">
        <f>SUM(J229+J231)</f>
        <v>275800</v>
      </c>
      <c r="K228" s="151">
        <f>SUM(K229+K231)</f>
        <v>0</v>
      </c>
      <c r="L228" s="160">
        <f t="shared" si="18"/>
        <v>0</v>
      </c>
    </row>
    <row r="229" spans="1:12" ht="51" customHeight="1" x14ac:dyDescent="0.25">
      <c r="A229" s="1"/>
      <c r="B229" s="170" t="s">
        <v>32</v>
      </c>
      <c r="C229" s="170"/>
      <c r="D229" s="170"/>
      <c r="E229" s="170"/>
      <c r="F229" s="171"/>
      <c r="G229" s="107" t="s">
        <v>281</v>
      </c>
      <c r="H229" s="98" t="s">
        <v>282</v>
      </c>
      <c r="I229" s="99" t="s">
        <v>0</v>
      </c>
      <c r="J229" s="74">
        <f t="shared" ref="J229:K231" si="19">SUM(J230)</f>
        <v>260000</v>
      </c>
      <c r="K229" s="150">
        <f t="shared" si="19"/>
        <v>0</v>
      </c>
      <c r="L229" s="160">
        <f t="shared" si="18"/>
        <v>0</v>
      </c>
    </row>
    <row r="230" spans="1:12" ht="36" customHeight="1" x14ac:dyDescent="0.25">
      <c r="A230" s="1"/>
      <c r="B230" s="168">
        <v>500</v>
      </c>
      <c r="C230" s="168"/>
      <c r="D230" s="168"/>
      <c r="E230" s="168"/>
      <c r="F230" s="169"/>
      <c r="G230" s="108" t="s">
        <v>2</v>
      </c>
      <c r="H230" s="129" t="s">
        <v>0</v>
      </c>
      <c r="I230" s="141">
        <v>200</v>
      </c>
      <c r="J230" s="75">
        <v>260000</v>
      </c>
      <c r="K230" s="153">
        <v>0</v>
      </c>
      <c r="L230" s="160">
        <f t="shared" si="18"/>
        <v>0</v>
      </c>
    </row>
    <row r="231" spans="1:12" ht="66.75" customHeight="1" x14ac:dyDescent="0.25">
      <c r="A231" s="1"/>
      <c r="B231" s="91"/>
      <c r="C231" s="91"/>
      <c r="D231" s="91"/>
      <c r="E231" s="91"/>
      <c r="F231" s="92"/>
      <c r="G231" s="108" t="s">
        <v>392</v>
      </c>
      <c r="H231" s="136" t="s">
        <v>383</v>
      </c>
      <c r="I231" s="141"/>
      <c r="J231" s="74">
        <f>SUM(J232)</f>
        <v>15800</v>
      </c>
      <c r="K231" s="150">
        <f t="shared" si="19"/>
        <v>0</v>
      </c>
      <c r="L231" s="160">
        <f t="shared" ref="L231:L232" si="20">K231/J231%</f>
        <v>0</v>
      </c>
    </row>
    <row r="232" spans="1:12" ht="34.5" customHeight="1" x14ac:dyDescent="0.25">
      <c r="A232" s="1"/>
      <c r="B232" s="91"/>
      <c r="C232" s="91"/>
      <c r="D232" s="91"/>
      <c r="E232" s="91"/>
      <c r="F232" s="92"/>
      <c r="G232" s="108" t="s">
        <v>2</v>
      </c>
      <c r="H232" s="129" t="s">
        <v>0</v>
      </c>
      <c r="I232" s="141">
        <v>200</v>
      </c>
      <c r="J232" s="75">
        <v>15800</v>
      </c>
      <c r="K232" s="153">
        <v>0</v>
      </c>
      <c r="L232" s="160">
        <f t="shared" si="20"/>
        <v>0</v>
      </c>
    </row>
    <row r="233" spans="1:12" ht="48.75" customHeight="1" x14ac:dyDescent="0.25">
      <c r="A233" s="1"/>
      <c r="B233" s="91"/>
      <c r="C233" s="91"/>
      <c r="D233" s="91"/>
      <c r="E233" s="91"/>
      <c r="F233" s="92"/>
      <c r="G233" s="110" t="s">
        <v>384</v>
      </c>
      <c r="H233" s="137" t="s">
        <v>385</v>
      </c>
      <c r="I233" s="146"/>
      <c r="J233" s="77">
        <f>SUM(J234)</f>
        <v>100000</v>
      </c>
      <c r="K233" s="150">
        <f t="shared" ref="K233:K237" si="21">SUM(K234)</f>
        <v>6080</v>
      </c>
      <c r="L233" s="160">
        <f t="shared" ref="L233:L235" si="22">K233/J233%</f>
        <v>6.08</v>
      </c>
    </row>
    <row r="234" spans="1:12" ht="34.5" customHeight="1" x14ac:dyDescent="0.25">
      <c r="A234" s="1"/>
      <c r="B234" s="91"/>
      <c r="C234" s="91"/>
      <c r="D234" s="91"/>
      <c r="E234" s="91"/>
      <c r="F234" s="92"/>
      <c r="G234" s="108" t="s">
        <v>386</v>
      </c>
      <c r="H234" s="136" t="s">
        <v>387</v>
      </c>
      <c r="I234" s="141"/>
      <c r="J234" s="74">
        <f>SUM(J235)</f>
        <v>100000</v>
      </c>
      <c r="K234" s="150">
        <f t="shared" si="21"/>
        <v>6080</v>
      </c>
      <c r="L234" s="160">
        <f t="shared" si="22"/>
        <v>6.08</v>
      </c>
    </row>
    <row r="235" spans="1:12" ht="34.5" customHeight="1" x14ac:dyDescent="0.25">
      <c r="A235" s="1"/>
      <c r="B235" s="91"/>
      <c r="C235" s="91"/>
      <c r="D235" s="91"/>
      <c r="E235" s="91"/>
      <c r="F235" s="92"/>
      <c r="G235" s="108" t="s">
        <v>2</v>
      </c>
      <c r="H235" s="129" t="s">
        <v>0</v>
      </c>
      <c r="I235" s="141">
        <v>200</v>
      </c>
      <c r="J235" s="75">
        <v>100000</v>
      </c>
      <c r="K235" s="153">
        <v>6080</v>
      </c>
      <c r="L235" s="160">
        <f t="shared" si="22"/>
        <v>6.08</v>
      </c>
    </row>
    <row r="236" spans="1:12" ht="34.5" customHeight="1" x14ac:dyDescent="0.25">
      <c r="A236" s="1"/>
      <c r="B236" s="91"/>
      <c r="C236" s="91"/>
      <c r="D236" s="91"/>
      <c r="E236" s="91"/>
      <c r="F236" s="92"/>
      <c r="G236" s="110" t="s">
        <v>388</v>
      </c>
      <c r="H236" s="136" t="s">
        <v>389</v>
      </c>
      <c r="I236" s="146"/>
      <c r="J236" s="74">
        <f>SUM(J237)</f>
        <v>90756</v>
      </c>
      <c r="K236" s="150">
        <f t="shared" si="21"/>
        <v>0</v>
      </c>
      <c r="L236" s="160">
        <f t="shared" ref="L236:L238" si="23">K236/J236%</f>
        <v>0</v>
      </c>
    </row>
    <row r="237" spans="1:12" ht="34.5" customHeight="1" x14ac:dyDescent="0.25">
      <c r="A237" s="1"/>
      <c r="B237" s="91"/>
      <c r="C237" s="91"/>
      <c r="D237" s="91"/>
      <c r="E237" s="91"/>
      <c r="F237" s="92"/>
      <c r="G237" s="108" t="s">
        <v>390</v>
      </c>
      <c r="H237" s="136" t="s">
        <v>391</v>
      </c>
      <c r="I237" s="141"/>
      <c r="J237" s="74">
        <f>SUM(J238)</f>
        <v>90756</v>
      </c>
      <c r="K237" s="150">
        <f t="shared" si="21"/>
        <v>0</v>
      </c>
      <c r="L237" s="160">
        <f t="shared" si="23"/>
        <v>0</v>
      </c>
    </row>
    <row r="238" spans="1:12" ht="34.5" customHeight="1" x14ac:dyDescent="0.25">
      <c r="A238" s="1"/>
      <c r="B238" s="91"/>
      <c r="C238" s="91"/>
      <c r="D238" s="91"/>
      <c r="E238" s="91"/>
      <c r="F238" s="92"/>
      <c r="G238" s="108" t="s">
        <v>2</v>
      </c>
      <c r="H238" s="129" t="s">
        <v>0</v>
      </c>
      <c r="I238" s="141">
        <v>200</v>
      </c>
      <c r="J238" s="75">
        <v>90756</v>
      </c>
      <c r="K238" s="153">
        <v>0</v>
      </c>
      <c r="L238" s="160">
        <f t="shared" si="23"/>
        <v>0</v>
      </c>
    </row>
    <row r="239" spans="1:12" ht="49.5" customHeight="1" x14ac:dyDescent="0.25">
      <c r="A239" s="1"/>
      <c r="B239" s="164" t="s">
        <v>31</v>
      </c>
      <c r="C239" s="164"/>
      <c r="D239" s="164"/>
      <c r="E239" s="164"/>
      <c r="F239" s="165"/>
      <c r="G239" s="105" t="s">
        <v>283</v>
      </c>
      <c r="H239" s="127" t="s">
        <v>30</v>
      </c>
      <c r="I239" s="139" t="s">
        <v>0</v>
      </c>
      <c r="J239" s="79">
        <f t="shared" ref="J239:K241" si="24">SUM(J240)</f>
        <v>286000</v>
      </c>
      <c r="K239" s="148">
        <f t="shared" si="24"/>
        <v>0</v>
      </c>
      <c r="L239" s="160">
        <f t="shared" si="18"/>
        <v>0</v>
      </c>
    </row>
    <row r="240" spans="1:12" ht="63.75" customHeight="1" x14ac:dyDescent="0.25">
      <c r="A240" s="1"/>
      <c r="B240" s="25"/>
      <c r="C240" s="25"/>
      <c r="D240" s="25"/>
      <c r="E240" s="25"/>
      <c r="F240" s="26"/>
      <c r="G240" s="106" t="s">
        <v>370</v>
      </c>
      <c r="H240" s="128" t="s">
        <v>28</v>
      </c>
      <c r="I240" s="147"/>
      <c r="J240" s="73">
        <f t="shared" si="24"/>
        <v>286000</v>
      </c>
      <c r="K240" s="149">
        <f t="shared" si="24"/>
        <v>0</v>
      </c>
      <c r="L240" s="160">
        <f t="shared" si="18"/>
        <v>0</v>
      </c>
    </row>
    <row r="241" spans="1:12" ht="47.25" x14ac:dyDescent="0.25">
      <c r="A241" s="1"/>
      <c r="B241" s="172" t="s">
        <v>29</v>
      </c>
      <c r="C241" s="172"/>
      <c r="D241" s="172"/>
      <c r="E241" s="172"/>
      <c r="F241" s="173"/>
      <c r="G241" s="102" t="s">
        <v>286</v>
      </c>
      <c r="H241" s="98" t="s">
        <v>287</v>
      </c>
      <c r="I241" s="140" t="s">
        <v>0</v>
      </c>
      <c r="J241" s="74">
        <f t="shared" si="24"/>
        <v>286000</v>
      </c>
      <c r="K241" s="150">
        <f t="shared" si="24"/>
        <v>0</v>
      </c>
      <c r="L241" s="160">
        <f t="shared" si="18"/>
        <v>0</v>
      </c>
    </row>
    <row r="242" spans="1:12" ht="36.75" customHeight="1" x14ac:dyDescent="0.25">
      <c r="A242" s="1"/>
      <c r="B242" s="27"/>
      <c r="C242" s="27"/>
      <c r="D242" s="27"/>
      <c r="E242" s="27"/>
      <c r="F242" s="28"/>
      <c r="G242" s="109" t="s">
        <v>2</v>
      </c>
      <c r="H242" s="129" t="s">
        <v>0</v>
      </c>
      <c r="I242" s="141">
        <v>200</v>
      </c>
      <c r="J242" s="75">
        <v>286000</v>
      </c>
      <c r="K242" s="153">
        <v>0</v>
      </c>
      <c r="L242" s="160">
        <f t="shared" si="18"/>
        <v>0</v>
      </c>
    </row>
    <row r="243" spans="1:12" ht="81.75" customHeight="1" x14ac:dyDescent="0.25">
      <c r="A243" s="1"/>
      <c r="B243" s="164" t="s">
        <v>27</v>
      </c>
      <c r="C243" s="164"/>
      <c r="D243" s="164"/>
      <c r="E243" s="164"/>
      <c r="F243" s="165"/>
      <c r="G243" s="105" t="s">
        <v>288</v>
      </c>
      <c r="H243" s="127" t="s">
        <v>26</v>
      </c>
      <c r="I243" s="139" t="s">
        <v>0</v>
      </c>
      <c r="J243" s="79">
        <f>SUM(J244+J249+J254)</f>
        <v>51768000</v>
      </c>
      <c r="K243" s="148">
        <f>SUM(K244+K249+K254)</f>
        <v>12823522</v>
      </c>
      <c r="L243" s="160">
        <f t="shared" si="18"/>
        <v>24.771136609488487</v>
      </c>
    </row>
    <row r="244" spans="1:12" ht="63" x14ac:dyDescent="0.25">
      <c r="A244" s="1"/>
      <c r="B244" s="172" t="s">
        <v>25</v>
      </c>
      <c r="C244" s="172"/>
      <c r="D244" s="172"/>
      <c r="E244" s="172"/>
      <c r="F244" s="173"/>
      <c r="G244" s="111" t="s">
        <v>289</v>
      </c>
      <c r="H244" s="128" t="s">
        <v>24</v>
      </c>
      <c r="I244" s="140" t="s">
        <v>0</v>
      </c>
      <c r="J244" s="73">
        <f>SUM(J245+J247)</f>
        <v>1411000</v>
      </c>
      <c r="K244" s="149">
        <f>SUM(K245+K247)</f>
        <v>277449</v>
      </c>
      <c r="L244" s="160">
        <f t="shared" si="18"/>
        <v>19.663288447909284</v>
      </c>
    </row>
    <row r="245" spans="1:12" ht="33" customHeight="1" x14ac:dyDescent="0.25">
      <c r="A245" s="1"/>
      <c r="B245" s="44"/>
      <c r="C245" s="44"/>
      <c r="D245" s="44"/>
      <c r="E245" s="44"/>
      <c r="F245" s="45"/>
      <c r="G245" s="102" t="s">
        <v>291</v>
      </c>
      <c r="H245" s="98" t="s">
        <v>292</v>
      </c>
      <c r="I245" s="99"/>
      <c r="J245" s="74">
        <f>SUM(J246)</f>
        <v>1011000</v>
      </c>
      <c r="K245" s="150">
        <f>SUM(K246)</f>
        <v>232449</v>
      </c>
      <c r="L245" s="160">
        <f t="shared" si="18"/>
        <v>22.991988130563797</v>
      </c>
    </row>
    <row r="246" spans="1:12" ht="33.75" customHeight="1" x14ac:dyDescent="0.25">
      <c r="A246" s="1"/>
      <c r="B246" s="44"/>
      <c r="C246" s="44"/>
      <c r="D246" s="44"/>
      <c r="E246" s="44"/>
      <c r="F246" s="45"/>
      <c r="G246" s="103" t="s">
        <v>2</v>
      </c>
      <c r="H246" s="98" t="s">
        <v>0</v>
      </c>
      <c r="I246" s="99">
        <v>200</v>
      </c>
      <c r="J246" s="74">
        <v>1011000</v>
      </c>
      <c r="K246" s="150">
        <v>232449</v>
      </c>
      <c r="L246" s="160">
        <f t="shared" si="18"/>
        <v>22.991988130563797</v>
      </c>
    </row>
    <row r="247" spans="1:12" ht="50.25" customHeight="1" x14ac:dyDescent="0.25">
      <c r="A247" s="1"/>
      <c r="B247" s="27"/>
      <c r="C247" s="27"/>
      <c r="D247" s="27"/>
      <c r="E247" s="27"/>
      <c r="F247" s="28"/>
      <c r="G247" s="113" t="s">
        <v>293</v>
      </c>
      <c r="H247" s="98" t="s">
        <v>294</v>
      </c>
      <c r="I247" s="142"/>
      <c r="J247" s="74">
        <f>SUM(J248:J248)</f>
        <v>400000</v>
      </c>
      <c r="K247" s="150">
        <f>SUM(K248:K248)</f>
        <v>45000</v>
      </c>
      <c r="L247" s="160">
        <f t="shared" si="18"/>
        <v>11.25</v>
      </c>
    </row>
    <row r="248" spans="1:12" ht="47.25" x14ac:dyDescent="0.25">
      <c r="A248" s="1"/>
      <c r="B248" s="27"/>
      <c r="C248" s="27"/>
      <c r="D248" s="27"/>
      <c r="E248" s="27"/>
      <c r="F248" s="28"/>
      <c r="G248" s="109" t="s">
        <v>2</v>
      </c>
      <c r="H248" s="130"/>
      <c r="I248" s="99">
        <v>200</v>
      </c>
      <c r="J248" s="74">
        <v>400000</v>
      </c>
      <c r="K248" s="150">
        <v>45000</v>
      </c>
      <c r="L248" s="160">
        <f t="shared" si="18"/>
        <v>11.25</v>
      </c>
    </row>
    <row r="249" spans="1:12" ht="47.25" x14ac:dyDescent="0.25">
      <c r="A249" s="1"/>
      <c r="B249" s="27"/>
      <c r="C249" s="27"/>
      <c r="D249" s="27"/>
      <c r="E249" s="27"/>
      <c r="F249" s="28"/>
      <c r="G249" s="115" t="s">
        <v>296</v>
      </c>
      <c r="H249" s="132" t="s">
        <v>20</v>
      </c>
      <c r="I249" s="99"/>
      <c r="J249" s="77">
        <f>SUM(J250+J252)</f>
        <v>1068000</v>
      </c>
      <c r="K249" s="152">
        <f>SUM(K250+K252)</f>
        <v>192573</v>
      </c>
      <c r="L249" s="160">
        <f t="shared" si="18"/>
        <v>18.031179775280897</v>
      </c>
    </row>
    <row r="250" spans="1:12" ht="81" customHeight="1" x14ac:dyDescent="0.25">
      <c r="A250" s="1"/>
      <c r="B250" s="170" t="s">
        <v>23</v>
      </c>
      <c r="C250" s="170"/>
      <c r="D250" s="170"/>
      <c r="E250" s="170"/>
      <c r="F250" s="171"/>
      <c r="G250" s="102" t="s">
        <v>290</v>
      </c>
      <c r="H250" s="98" t="s">
        <v>295</v>
      </c>
      <c r="I250" s="99" t="s">
        <v>0</v>
      </c>
      <c r="J250" s="74">
        <f>SUM(J251:J251)</f>
        <v>898000</v>
      </c>
      <c r="K250" s="150">
        <f>SUM(K251:K251)</f>
        <v>192573</v>
      </c>
      <c r="L250" s="160">
        <f t="shared" si="18"/>
        <v>21.44465478841871</v>
      </c>
    </row>
    <row r="251" spans="1:12" ht="47.25" x14ac:dyDescent="0.25">
      <c r="A251" s="1"/>
      <c r="B251" s="168">
        <v>500</v>
      </c>
      <c r="C251" s="168"/>
      <c r="D251" s="168"/>
      <c r="E251" s="168"/>
      <c r="F251" s="169"/>
      <c r="G251" s="103" t="s">
        <v>2</v>
      </c>
      <c r="H251" s="98" t="s">
        <v>0</v>
      </c>
      <c r="I251" s="99">
        <v>200</v>
      </c>
      <c r="J251" s="74">
        <v>898000</v>
      </c>
      <c r="K251" s="150">
        <v>192573</v>
      </c>
      <c r="L251" s="160">
        <f t="shared" si="18"/>
        <v>21.44465478841871</v>
      </c>
    </row>
    <row r="252" spans="1:12" ht="66.75" customHeight="1" x14ac:dyDescent="0.25">
      <c r="A252" s="1"/>
      <c r="B252" s="166" t="s">
        <v>22</v>
      </c>
      <c r="C252" s="166"/>
      <c r="D252" s="166"/>
      <c r="E252" s="166"/>
      <c r="F252" s="167"/>
      <c r="G252" s="107" t="s">
        <v>15</v>
      </c>
      <c r="H252" s="98" t="s">
        <v>297</v>
      </c>
      <c r="I252" s="99" t="s">
        <v>0</v>
      </c>
      <c r="J252" s="74">
        <f>SUM(J253)</f>
        <v>170000</v>
      </c>
      <c r="K252" s="150">
        <f>SUM(K253)</f>
        <v>0</v>
      </c>
      <c r="L252" s="160">
        <f t="shared" si="18"/>
        <v>0</v>
      </c>
    </row>
    <row r="253" spans="1:12" ht="47.25" x14ac:dyDescent="0.25">
      <c r="A253" s="1"/>
      <c r="B253" s="168">
        <v>800</v>
      </c>
      <c r="C253" s="168"/>
      <c r="D253" s="168"/>
      <c r="E253" s="168"/>
      <c r="F253" s="169"/>
      <c r="G253" s="107" t="s">
        <v>2</v>
      </c>
      <c r="H253" s="98" t="s">
        <v>0</v>
      </c>
      <c r="I253" s="99">
        <v>200</v>
      </c>
      <c r="J253" s="74">
        <v>170000</v>
      </c>
      <c r="K253" s="150">
        <v>0</v>
      </c>
      <c r="L253" s="160">
        <f t="shared" si="18"/>
        <v>0</v>
      </c>
    </row>
    <row r="254" spans="1:12" ht="51" customHeight="1" x14ac:dyDescent="0.25">
      <c r="A254" s="1"/>
      <c r="B254" s="23"/>
      <c r="C254" s="23"/>
      <c r="D254" s="23"/>
      <c r="E254" s="23"/>
      <c r="F254" s="24"/>
      <c r="G254" s="125" t="s">
        <v>343</v>
      </c>
      <c r="H254" s="132" t="s">
        <v>18</v>
      </c>
      <c r="I254" s="142"/>
      <c r="J254" s="77">
        <f>SUM(J255+J257)</f>
        <v>49289000</v>
      </c>
      <c r="K254" s="152">
        <f>SUM(K255+K257)</f>
        <v>12353500</v>
      </c>
      <c r="L254" s="160">
        <f t="shared" si="18"/>
        <v>25.063401570330093</v>
      </c>
    </row>
    <row r="255" spans="1:12" ht="78.75" x14ac:dyDescent="0.25">
      <c r="A255" s="1"/>
      <c r="B255" s="174" t="s">
        <v>21</v>
      </c>
      <c r="C255" s="174"/>
      <c r="D255" s="174"/>
      <c r="E255" s="174"/>
      <c r="F255" s="175"/>
      <c r="G255" s="103" t="s">
        <v>337</v>
      </c>
      <c r="H255" s="98" t="s">
        <v>298</v>
      </c>
      <c r="I255" s="99" t="s">
        <v>0</v>
      </c>
      <c r="J255" s="74">
        <f>SUM(J256)</f>
        <v>80000</v>
      </c>
      <c r="K255" s="150">
        <f>SUM(K256)</f>
        <v>20000</v>
      </c>
      <c r="L255" s="160">
        <f t="shared" si="18"/>
        <v>25</v>
      </c>
    </row>
    <row r="256" spans="1:12" ht="16.5" x14ac:dyDescent="0.25">
      <c r="A256" s="1"/>
      <c r="B256" s="170" t="s">
        <v>19</v>
      </c>
      <c r="C256" s="170"/>
      <c r="D256" s="170"/>
      <c r="E256" s="170"/>
      <c r="F256" s="171"/>
      <c r="G256" s="107" t="s">
        <v>6</v>
      </c>
      <c r="H256" s="98" t="s">
        <v>0</v>
      </c>
      <c r="I256" s="99">
        <v>500</v>
      </c>
      <c r="J256" s="74">
        <v>80000</v>
      </c>
      <c r="K256" s="150">
        <v>20000</v>
      </c>
      <c r="L256" s="160">
        <f t="shared" si="18"/>
        <v>25</v>
      </c>
    </row>
    <row r="257" spans="1:12" ht="63" x14ac:dyDescent="0.25">
      <c r="A257" s="1"/>
      <c r="B257" s="166" t="s">
        <v>17</v>
      </c>
      <c r="C257" s="166"/>
      <c r="D257" s="166"/>
      <c r="E257" s="166"/>
      <c r="F257" s="167"/>
      <c r="G257" s="107" t="s">
        <v>299</v>
      </c>
      <c r="H257" s="98" t="s">
        <v>16</v>
      </c>
      <c r="I257" s="99" t="s">
        <v>0</v>
      </c>
      <c r="J257" s="74">
        <f>SUM(J258)</f>
        <v>49209000</v>
      </c>
      <c r="K257" s="150">
        <f>SUM(K258)</f>
        <v>12333500</v>
      </c>
      <c r="L257" s="160">
        <f t="shared" si="18"/>
        <v>25.063504643459531</v>
      </c>
    </row>
    <row r="258" spans="1:12" ht="16.5" x14ac:dyDescent="0.25">
      <c r="A258" s="1"/>
      <c r="B258" s="168">
        <v>500</v>
      </c>
      <c r="C258" s="168"/>
      <c r="D258" s="168"/>
      <c r="E258" s="168"/>
      <c r="F258" s="169"/>
      <c r="G258" s="108" t="s">
        <v>6</v>
      </c>
      <c r="H258" s="129" t="s">
        <v>0</v>
      </c>
      <c r="I258" s="141">
        <v>500</v>
      </c>
      <c r="J258" s="75">
        <v>49209000</v>
      </c>
      <c r="K258" s="153">
        <v>12333500</v>
      </c>
      <c r="L258" s="160">
        <f t="shared" si="18"/>
        <v>25.063504643459531</v>
      </c>
    </row>
    <row r="259" spans="1:12" ht="16.5" x14ac:dyDescent="0.25">
      <c r="A259" s="1"/>
      <c r="B259" s="164" t="s">
        <v>14</v>
      </c>
      <c r="C259" s="164"/>
      <c r="D259" s="164"/>
      <c r="E259" s="164"/>
      <c r="F259" s="165"/>
      <c r="G259" s="105" t="s">
        <v>13</v>
      </c>
      <c r="H259" s="127" t="s">
        <v>12</v>
      </c>
      <c r="I259" s="139" t="s">
        <v>0</v>
      </c>
      <c r="J259" s="79">
        <f>SUM(J260)</f>
        <v>46546931</v>
      </c>
      <c r="K259" s="148">
        <f>SUM(K260)</f>
        <v>10513486</v>
      </c>
      <c r="L259" s="160">
        <f t="shared" si="18"/>
        <v>22.586851107326495</v>
      </c>
    </row>
    <row r="260" spans="1:12" ht="16.5" x14ac:dyDescent="0.25">
      <c r="A260" s="1"/>
      <c r="B260" s="172" t="s">
        <v>14</v>
      </c>
      <c r="C260" s="172"/>
      <c r="D260" s="172"/>
      <c r="E260" s="172"/>
      <c r="F260" s="173"/>
      <c r="G260" s="123" t="s">
        <v>13</v>
      </c>
      <c r="H260" s="128" t="s">
        <v>12</v>
      </c>
      <c r="I260" s="140" t="s">
        <v>0</v>
      </c>
      <c r="J260" s="73">
        <f>SUM(J261+J265+J267+J271+J275+J277+J279+J282+J285)</f>
        <v>46546931</v>
      </c>
      <c r="K260" s="149">
        <f>SUM(K261+K265+K267+K271+K275+K277+K279+K282+K285)</f>
        <v>10513486</v>
      </c>
      <c r="L260" s="160">
        <f t="shared" si="18"/>
        <v>22.586851107326495</v>
      </c>
    </row>
    <row r="261" spans="1:12" ht="31.5" x14ac:dyDescent="0.25">
      <c r="A261" s="1"/>
      <c r="B261" s="44"/>
      <c r="C261" s="44"/>
      <c r="D261" s="44"/>
      <c r="E261" s="44"/>
      <c r="F261" s="45"/>
      <c r="G261" s="102" t="s">
        <v>305</v>
      </c>
      <c r="H261" s="98" t="s">
        <v>306</v>
      </c>
      <c r="I261" s="142"/>
      <c r="J261" s="74">
        <f>SUM(J262:J264)</f>
        <v>700000</v>
      </c>
      <c r="K261" s="150">
        <f>SUM(K262:K264)</f>
        <v>161525</v>
      </c>
      <c r="L261" s="160">
        <f t="shared" si="18"/>
        <v>23.074999999999999</v>
      </c>
    </row>
    <row r="262" spans="1:12" ht="47.25" x14ac:dyDescent="0.25">
      <c r="A262" s="1"/>
      <c r="B262" s="48"/>
      <c r="C262" s="48"/>
      <c r="D262" s="48"/>
      <c r="E262" s="48"/>
      <c r="F262" s="49"/>
      <c r="G262" s="107" t="s">
        <v>2</v>
      </c>
      <c r="H262" s="98"/>
      <c r="I262" s="99">
        <v>200</v>
      </c>
      <c r="J262" s="74">
        <v>173500</v>
      </c>
      <c r="K262" s="150">
        <v>158525</v>
      </c>
      <c r="L262" s="160">
        <f t="shared" si="18"/>
        <v>91.368876080691649</v>
      </c>
    </row>
    <row r="263" spans="1:12" ht="31.5" x14ac:dyDescent="0.25">
      <c r="A263" s="1"/>
      <c r="B263" s="95"/>
      <c r="C263" s="95"/>
      <c r="D263" s="95"/>
      <c r="E263" s="95"/>
      <c r="F263" s="96"/>
      <c r="G263" s="107" t="s">
        <v>5</v>
      </c>
      <c r="H263" s="98" t="s">
        <v>0</v>
      </c>
      <c r="I263" s="99">
        <v>300</v>
      </c>
      <c r="J263" s="74">
        <v>3000</v>
      </c>
      <c r="K263" s="150">
        <v>3000</v>
      </c>
      <c r="L263" s="160"/>
    </row>
    <row r="264" spans="1:12" ht="16.5" x14ac:dyDescent="0.25">
      <c r="A264" s="1"/>
      <c r="B264" s="44"/>
      <c r="C264" s="44"/>
      <c r="D264" s="44"/>
      <c r="E264" s="44"/>
      <c r="F264" s="45"/>
      <c r="G264" s="108" t="s">
        <v>1</v>
      </c>
      <c r="H264" s="98" t="s">
        <v>0</v>
      </c>
      <c r="I264" s="99">
        <v>800</v>
      </c>
      <c r="J264" s="74">
        <v>523500</v>
      </c>
      <c r="K264" s="150">
        <v>0</v>
      </c>
      <c r="L264" s="160">
        <f t="shared" si="18"/>
        <v>0</v>
      </c>
    </row>
    <row r="265" spans="1:12" ht="16.5" x14ac:dyDescent="0.25">
      <c r="A265" s="1"/>
      <c r="B265" s="27"/>
      <c r="C265" s="27"/>
      <c r="D265" s="27"/>
      <c r="E265" s="27"/>
      <c r="F265" s="28"/>
      <c r="G265" s="102" t="s">
        <v>300</v>
      </c>
      <c r="H265" s="98" t="s">
        <v>301</v>
      </c>
      <c r="I265" s="142"/>
      <c r="J265" s="74">
        <f>SUM(J266)</f>
        <v>1326000</v>
      </c>
      <c r="K265" s="150">
        <f>SUM(K266)</f>
        <v>320496</v>
      </c>
      <c r="L265" s="160">
        <f t="shared" si="18"/>
        <v>24.170135746606334</v>
      </c>
    </row>
    <row r="266" spans="1:12" ht="126" x14ac:dyDescent="0.25">
      <c r="A266" s="1"/>
      <c r="B266" s="27"/>
      <c r="C266" s="27"/>
      <c r="D266" s="27"/>
      <c r="E266" s="27"/>
      <c r="F266" s="28"/>
      <c r="G266" s="109" t="s">
        <v>3</v>
      </c>
      <c r="H266" s="98" t="s">
        <v>0</v>
      </c>
      <c r="I266" s="99">
        <v>100</v>
      </c>
      <c r="J266" s="74">
        <v>1326000</v>
      </c>
      <c r="K266" s="150">
        <v>320496</v>
      </c>
      <c r="L266" s="160">
        <f t="shared" si="18"/>
        <v>24.170135746606334</v>
      </c>
    </row>
    <row r="267" spans="1:12" ht="16.5" x14ac:dyDescent="0.25">
      <c r="A267" s="1"/>
      <c r="B267" s="27"/>
      <c r="C267" s="27"/>
      <c r="D267" s="27"/>
      <c r="E267" s="27"/>
      <c r="F267" s="28"/>
      <c r="G267" s="102" t="s">
        <v>9</v>
      </c>
      <c r="H267" s="98" t="s">
        <v>302</v>
      </c>
      <c r="I267" s="142"/>
      <c r="J267" s="74">
        <f>SUM(J268:J270)</f>
        <v>40675673</v>
      </c>
      <c r="K267" s="150">
        <f>SUM(K268:K270)</f>
        <v>9338054</v>
      </c>
      <c r="L267" s="160">
        <f t="shared" si="18"/>
        <v>22.957343569951504</v>
      </c>
    </row>
    <row r="268" spans="1:12" ht="126" x14ac:dyDescent="0.25">
      <c r="A268" s="1"/>
      <c r="B268" s="27"/>
      <c r="C268" s="27"/>
      <c r="D268" s="27"/>
      <c r="E268" s="27"/>
      <c r="F268" s="28"/>
      <c r="G268" s="103" t="s">
        <v>3</v>
      </c>
      <c r="H268" s="98" t="s">
        <v>0</v>
      </c>
      <c r="I268" s="99">
        <v>100</v>
      </c>
      <c r="J268" s="74">
        <v>37102399</v>
      </c>
      <c r="K268" s="150">
        <v>8566405</v>
      </c>
      <c r="L268" s="160">
        <f t="shared" si="18"/>
        <v>23.088547454842477</v>
      </c>
    </row>
    <row r="269" spans="1:12" ht="47.25" x14ac:dyDescent="0.25">
      <c r="A269" s="1"/>
      <c r="B269" s="27"/>
      <c r="C269" s="27"/>
      <c r="D269" s="27"/>
      <c r="E269" s="27"/>
      <c r="F269" s="28"/>
      <c r="G269" s="107" t="s">
        <v>2</v>
      </c>
      <c r="H269" s="98" t="s">
        <v>0</v>
      </c>
      <c r="I269" s="99">
        <v>200</v>
      </c>
      <c r="J269" s="74">
        <v>3321774</v>
      </c>
      <c r="K269" s="150">
        <v>762762</v>
      </c>
      <c r="L269" s="160">
        <f t="shared" si="18"/>
        <v>22.962489320465512</v>
      </c>
    </row>
    <row r="270" spans="1:12" ht="16.5" x14ac:dyDescent="0.25">
      <c r="A270" s="1"/>
      <c r="B270" s="27"/>
      <c r="C270" s="27"/>
      <c r="D270" s="27"/>
      <c r="E270" s="27"/>
      <c r="F270" s="28"/>
      <c r="G270" s="108" t="s">
        <v>1</v>
      </c>
      <c r="H270" s="98" t="s">
        <v>0</v>
      </c>
      <c r="I270" s="99">
        <v>800</v>
      </c>
      <c r="J270" s="74">
        <v>251500</v>
      </c>
      <c r="K270" s="150">
        <v>8887</v>
      </c>
      <c r="L270" s="160">
        <f t="shared" si="18"/>
        <v>3.5335984095427437</v>
      </c>
    </row>
    <row r="271" spans="1:12" ht="47.25" x14ac:dyDescent="0.25">
      <c r="A271" s="1"/>
      <c r="B271" s="27"/>
      <c r="C271" s="27"/>
      <c r="D271" s="27"/>
      <c r="E271" s="27"/>
      <c r="F271" s="28"/>
      <c r="G271" s="121" t="s">
        <v>304</v>
      </c>
      <c r="H271" s="98" t="s">
        <v>303</v>
      </c>
      <c r="I271" s="142"/>
      <c r="J271" s="74">
        <f>SUM(J272:J274)</f>
        <v>540000</v>
      </c>
      <c r="K271" s="150">
        <f>SUM(K272:K274)</f>
        <v>124586</v>
      </c>
      <c r="L271" s="160">
        <f t="shared" si="18"/>
        <v>23.071481481481481</v>
      </c>
    </row>
    <row r="272" spans="1:12" ht="126" x14ac:dyDescent="0.25">
      <c r="A272" s="1"/>
      <c r="B272" s="27"/>
      <c r="C272" s="27"/>
      <c r="D272" s="27"/>
      <c r="E272" s="27"/>
      <c r="F272" s="28"/>
      <c r="G272" s="103" t="s">
        <v>3</v>
      </c>
      <c r="H272" s="98" t="s">
        <v>0</v>
      </c>
      <c r="I272" s="99">
        <v>100</v>
      </c>
      <c r="J272" s="74">
        <v>525000</v>
      </c>
      <c r="K272" s="150">
        <v>124515</v>
      </c>
      <c r="L272" s="160">
        <f t="shared" si="18"/>
        <v>23.717142857142857</v>
      </c>
    </row>
    <row r="273" spans="1:12" ht="47.25" x14ac:dyDescent="0.25">
      <c r="A273" s="1"/>
      <c r="B273" s="54"/>
      <c r="C273" s="54"/>
      <c r="D273" s="54"/>
      <c r="E273" s="54"/>
      <c r="F273" s="55"/>
      <c r="G273" s="107" t="s">
        <v>2</v>
      </c>
      <c r="H273" s="98" t="s">
        <v>0</v>
      </c>
      <c r="I273" s="99">
        <v>200</v>
      </c>
      <c r="J273" s="74">
        <v>14000</v>
      </c>
      <c r="K273" s="150">
        <v>71</v>
      </c>
      <c r="L273" s="160">
        <f t="shared" si="18"/>
        <v>0.50714285714285712</v>
      </c>
    </row>
    <row r="274" spans="1:12" ht="16.5" x14ac:dyDescent="0.25">
      <c r="A274" s="1"/>
      <c r="B274" s="66"/>
      <c r="C274" s="66"/>
      <c r="D274" s="66"/>
      <c r="E274" s="66"/>
      <c r="F274" s="67"/>
      <c r="G274" s="108" t="s">
        <v>1</v>
      </c>
      <c r="H274" s="98" t="s">
        <v>0</v>
      </c>
      <c r="I274" s="99">
        <v>800</v>
      </c>
      <c r="J274" s="74">
        <v>1000</v>
      </c>
      <c r="K274" s="150">
        <v>0</v>
      </c>
      <c r="L274" s="160">
        <f t="shared" si="18"/>
        <v>0</v>
      </c>
    </row>
    <row r="275" spans="1:12" ht="47.25" x14ac:dyDescent="0.25">
      <c r="A275" s="1"/>
      <c r="B275" s="27"/>
      <c r="C275" s="27"/>
      <c r="D275" s="27"/>
      <c r="E275" s="27"/>
      <c r="F275" s="28"/>
      <c r="G275" s="102" t="s">
        <v>307</v>
      </c>
      <c r="H275" s="98" t="s">
        <v>308</v>
      </c>
      <c r="I275" s="99"/>
      <c r="J275" s="74">
        <f>SUM(J276:J276)</f>
        <v>620000</v>
      </c>
      <c r="K275" s="150">
        <f>SUM(K276:K276)</f>
        <v>0</v>
      </c>
      <c r="L275" s="160">
        <f t="shared" si="18"/>
        <v>0</v>
      </c>
    </row>
    <row r="276" spans="1:12" ht="47.25" x14ac:dyDescent="0.25">
      <c r="A276" s="1"/>
      <c r="B276" s="27"/>
      <c r="C276" s="27"/>
      <c r="D276" s="27"/>
      <c r="E276" s="27"/>
      <c r="F276" s="28"/>
      <c r="G276" s="107" t="s">
        <v>2</v>
      </c>
      <c r="H276" s="98" t="s">
        <v>0</v>
      </c>
      <c r="I276" s="99">
        <v>200</v>
      </c>
      <c r="J276" s="74">
        <v>620000</v>
      </c>
      <c r="K276" s="150">
        <v>0</v>
      </c>
      <c r="L276" s="160">
        <f t="shared" si="18"/>
        <v>0</v>
      </c>
    </row>
    <row r="277" spans="1:12" ht="69.75" customHeight="1" x14ac:dyDescent="0.25">
      <c r="A277" s="1"/>
      <c r="B277" s="52"/>
      <c r="C277" s="52"/>
      <c r="D277" s="52"/>
      <c r="E277" s="52"/>
      <c r="F277" s="53"/>
      <c r="G277" s="107" t="s">
        <v>341</v>
      </c>
      <c r="H277" s="131" t="s">
        <v>342</v>
      </c>
      <c r="I277" s="99"/>
      <c r="J277" s="74">
        <f>SUM(J278)</f>
        <v>145380</v>
      </c>
      <c r="K277" s="150">
        <f>SUM(K278)</f>
        <v>0</v>
      </c>
      <c r="L277" s="160">
        <f t="shared" si="18"/>
        <v>0</v>
      </c>
    </row>
    <row r="278" spans="1:12" ht="63" x14ac:dyDescent="0.25">
      <c r="A278" s="1"/>
      <c r="B278" s="52"/>
      <c r="C278" s="52"/>
      <c r="D278" s="52"/>
      <c r="E278" s="52"/>
      <c r="F278" s="53"/>
      <c r="G278" s="107" t="s">
        <v>4</v>
      </c>
      <c r="H278" s="98"/>
      <c r="I278" s="99">
        <v>600</v>
      </c>
      <c r="J278" s="74">
        <v>145380</v>
      </c>
      <c r="K278" s="150">
        <v>0</v>
      </c>
      <c r="L278" s="160">
        <f t="shared" si="18"/>
        <v>0</v>
      </c>
    </row>
    <row r="279" spans="1:12" ht="63" x14ac:dyDescent="0.25">
      <c r="A279" s="1"/>
      <c r="B279" s="166" t="s">
        <v>10</v>
      </c>
      <c r="C279" s="166"/>
      <c r="D279" s="166"/>
      <c r="E279" s="166"/>
      <c r="F279" s="167"/>
      <c r="G279" s="107" t="s">
        <v>194</v>
      </c>
      <c r="H279" s="98" t="s">
        <v>345</v>
      </c>
      <c r="I279" s="99" t="s">
        <v>0</v>
      </c>
      <c r="J279" s="74">
        <f>SUM(J280:J281)</f>
        <v>1503400</v>
      </c>
      <c r="K279" s="150">
        <f>SUM(K280:K281)</f>
        <v>328676</v>
      </c>
      <c r="L279" s="160">
        <f t="shared" si="18"/>
        <v>21.86217906079553</v>
      </c>
    </row>
    <row r="280" spans="1:12" ht="99" customHeight="1" x14ac:dyDescent="0.25">
      <c r="A280" s="1"/>
      <c r="B280" s="170">
        <v>100</v>
      </c>
      <c r="C280" s="170"/>
      <c r="D280" s="170"/>
      <c r="E280" s="170"/>
      <c r="F280" s="171"/>
      <c r="G280" s="107" t="s">
        <v>3</v>
      </c>
      <c r="H280" s="98" t="s">
        <v>0</v>
      </c>
      <c r="I280" s="99">
        <v>100</v>
      </c>
      <c r="J280" s="74">
        <v>1273800</v>
      </c>
      <c r="K280" s="150">
        <v>302425</v>
      </c>
      <c r="L280" s="160">
        <f t="shared" si="18"/>
        <v>23.741953210865127</v>
      </c>
    </row>
    <row r="281" spans="1:12" ht="35.25" customHeight="1" x14ac:dyDescent="0.25">
      <c r="A281" s="1"/>
      <c r="B281" s="170">
        <v>200</v>
      </c>
      <c r="C281" s="170"/>
      <c r="D281" s="170"/>
      <c r="E281" s="170"/>
      <c r="F281" s="171"/>
      <c r="G281" s="107" t="s">
        <v>2</v>
      </c>
      <c r="H281" s="98" t="s">
        <v>0</v>
      </c>
      <c r="I281" s="99">
        <v>200</v>
      </c>
      <c r="J281" s="74">
        <v>229600</v>
      </c>
      <c r="K281" s="150">
        <v>26251</v>
      </c>
      <c r="L281" s="160">
        <f t="shared" si="18"/>
        <v>11.43336236933798</v>
      </c>
    </row>
    <row r="282" spans="1:12" ht="78.75" x14ac:dyDescent="0.25">
      <c r="A282" s="37"/>
      <c r="B282" s="29"/>
      <c r="C282" s="29"/>
      <c r="D282" s="29"/>
      <c r="E282" s="29"/>
      <c r="F282" s="30"/>
      <c r="G282" s="107" t="s">
        <v>192</v>
      </c>
      <c r="H282" s="98" t="s">
        <v>8</v>
      </c>
      <c r="I282" s="99"/>
      <c r="J282" s="74">
        <f>SUM(J283:J284)</f>
        <v>985000</v>
      </c>
      <c r="K282" s="150">
        <f>SUM(K283:K284)</f>
        <v>227279</v>
      </c>
      <c r="L282" s="160">
        <f t="shared" si="18"/>
        <v>23.074010152284263</v>
      </c>
    </row>
    <row r="283" spans="1:12" ht="99.75" customHeight="1" x14ac:dyDescent="0.25">
      <c r="A283" s="37"/>
      <c r="B283" s="29"/>
      <c r="C283" s="29"/>
      <c r="D283" s="29"/>
      <c r="E283" s="29"/>
      <c r="F283" s="30"/>
      <c r="G283" s="107" t="s">
        <v>3</v>
      </c>
      <c r="H283" s="98" t="s">
        <v>0</v>
      </c>
      <c r="I283" s="99">
        <v>100</v>
      </c>
      <c r="J283" s="74">
        <v>920000</v>
      </c>
      <c r="K283" s="150">
        <v>224529</v>
      </c>
      <c r="L283" s="160">
        <f t="shared" si="18"/>
        <v>24.405326086956521</v>
      </c>
    </row>
    <row r="284" spans="1:12" ht="36.75" customHeight="1" x14ac:dyDescent="0.25">
      <c r="A284" s="37"/>
      <c r="B284" s="29"/>
      <c r="C284" s="29"/>
      <c r="D284" s="29"/>
      <c r="E284" s="29"/>
      <c r="F284" s="30"/>
      <c r="G284" s="107" t="s">
        <v>2</v>
      </c>
      <c r="H284" s="98" t="s">
        <v>0</v>
      </c>
      <c r="I284" s="99">
        <v>200</v>
      </c>
      <c r="J284" s="74">
        <v>65000</v>
      </c>
      <c r="K284" s="150">
        <v>2750</v>
      </c>
      <c r="L284" s="160">
        <f t="shared" si="18"/>
        <v>4.2307692307692308</v>
      </c>
    </row>
    <row r="285" spans="1:12" ht="50.25" customHeight="1" x14ac:dyDescent="0.25">
      <c r="A285" s="37"/>
      <c r="B285" s="29"/>
      <c r="C285" s="29"/>
      <c r="D285" s="29"/>
      <c r="E285" s="29"/>
      <c r="F285" s="30"/>
      <c r="G285" s="107" t="s">
        <v>193</v>
      </c>
      <c r="H285" s="98" t="s">
        <v>7</v>
      </c>
      <c r="I285" s="99"/>
      <c r="J285" s="74">
        <f>SUM(J286)</f>
        <v>51478</v>
      </c>
      <c r="K285" s="150">
        <f>SUM(K286)</f>
        <v>12870</v>
      </c>
      <c r="L285" s="160">
        <f t="shared" si="18"/>
        <v>25.000971288705855</v>
      </c>
    </row>
    <row r="286" spans="1:12" ht="47.25" x14ac:dyDescent="0.25">
      <c r="A286" s="37"/>
      <c r="B286" s="29"/>
      <c r="C286" s="29"/>
      <c r="D286" s="29"/>
      <c r="E286" s="29"/>
      <c r="F286" s="30"/>
      <c r="G286" s="107" t="s">
        <v>2</v>
      </c>
      <c r="H286" s="98" t="s">
        <v>0</v>
      </c>
      <c r="I286" s="99">
        <v>200</v>
      </c>
      <c r="J286" s="74">
        <v>51478</v>
      </c>
      <c r="K286" s="150">
        <v>12870</v>
      </c>
      <c r="L286" s="160">
        <f t="shared" si="18"/>
        <v>25.000971288705855</v>
      </c>
    </row>
    <row r="287" spans="1:12" ht="31.5" x14ac:dyDescent="0.25">
      <c r="A287" s="37"/>
      <c r="B287" s="31"/>
      <c r="C287" s="31"/>
      <c r="D287" s="31"/>
      <c r="E287" s="31"/>
      <c r="F287" s="32"/>
      <c r="G287" s="105" t="s">
        <v>314</v>
      </c>
      <c r="H287" s="127" t="s">
        <v>315</v>
      </c>
      <c r="I287" s="139" t="s">
        <v>0</v>
      </c>
      <c r="J287" s="79">
        <f>SUM(J288+J296+J290+J292+J294+J298+J300+J302)</f>
        <v>61620452.43</v>
      </c>
      <c r="K287" s="148">
        <f>SUM(K288+K296+K290+K292+K294+K298+K300+K302)</f>
        <v>443299</v>
      </c>
      <c r="L287" s="160">
        <f t="shared" si="18"/>
        <v>0.71940237781210981</v>
      </c>
    </row>
    <row r="288" spans="1:12" ht="51" customHeight="1" x14ac:dyDescent="0.25">
      <c r="A288" s="37"/>
      <c r="B288" s="38"/>
      <c r="C288" s="38"/>
      <c r="D288" s="38"/>
      <c r="E288" s="38"/>
      <c r="F288" s="39"/>
      <c r="G288" s="107" t="s">
        <v>11</v>
      </c>
      <c r="H288" s="98" t="s">
        <v>327</v>
      </c>
      <c r="I288" s="99" t="s">
        <v>0</v>
      </c>
      <c r="J288" s="74">
        <f>SUM(J289)</f>
        <v>466160</v>
      </c>
      <c r="K288" s="150">
        <f>SUM(K289)</f>
        <v>422560</v>
      </c>
      <c r="L288" s="160">
        <f t="shared" si="18"/>
        <v>90.646988158572157</v>
      </c>
    </row>
    <row r="289" spans="1:12" ht="16.5" x14ac:dyDescent="0.25">
      <c r="A289" s="37"/>
      <c r="B289" s="38"/>
      <c r="C289" s="38"/>
      <c r="D289" s="38"/>
      <c r="E289" s="38"/>
      <c r="F289" s="39"/>
      <c r="G289" s="107" t="s">
        <v>6</v>
      </c>
      <c r="H289" s="98" t="s">
        <v>0</v>
      </c>
      <c r="I289" s="99">
        <v>500</v>
      </c>
      <c r="J289" s="74">
        <v>466160</v>
      </c>
      <c r="K289" s="150">
        <v>422560</v>
      </c>
      <c r="L289" s="160">
        <f t="shared" si="18"/>
        <v>90.646988158572157</v>
      </c>
    </row>
    <row r="290" spans="1:12" ht="69" customHeight="1" x14ac:dyDescent="0.25">
      <c r="A290" s="37"/>
      <c r="B290" s="93"/>
      <c r="C290" s="93"/>
      <c r="D290" s="93"/>
      <c r="E290" s="93"/>
      <c r="F290" s="94"/>
      <c r="G290" s="107" t="s">
        <v>394</v>
      </c>
      <c r="H290" s="98" t="s">
        <v>395</v>
      </c>
      <c r="I290" s="99" t="s">
        <v>0</v>
      </c>
      <c r="J290" s="74">
        <f>SUM(J291)</f>
        <v>2029000</v>
      </c>
      <c r="K290" s="150">
        <f>SUM(K291)</f>
        <v>0</v>
      </c>
      <c r="L290" s="160">
        <f t="shared" ref="L290:L293" si="25">K290/J290%</f>
        <v>0</v>
      </c>
    </row>
    <row r="291" spans="1:12" ht="16.5" x14ac:dyDescent="0.25">
      <c r="A291" s="37"/>
      <c r="B291" s="93"/>
      <c r="C291" s="93"/>
      <c r="D291" s="93"/>
      <c r="E291" s="93"/>
      <c r="F291" s="94"/>
      <c r="G291" s="107" t="s">
        <v>6</v>
      </c>
      <c r="H291" s="98" t="s">
        <v>0</v>
      </c>
      <c r="I291" s="99">
        <v>500</v>
      </c>
      <c r="J291" s="74">
        <v>2029000</v>
      </c>
      <c r="K291" s="150">
        <v>0</v>
      </c>
      <c r="L291" s="160">
        <f t="shared" si="25"/>
        <v>0</v>
      </c>
    </row>
    <row r="292" spans="1:12" ht="52.5" customHeight="1" x14ac:dyDescent="0.25">
      <c r="A292" s="37"/>
      <c r="B292" s="93"/>
      <c r="C292" s="93"/>
      <c r="D292" s="93"/>
      <c r="E292" s="93"/>
      <c r="F292" s="94"/>
      <c r="G292" s="107" t="s">
        <v>396</v>
      </c>
      <c r="H292" s="98" t="s">
        <v>397</v>
      </c>
      <c r="I292" s="99" t="s">
        <v>0</v>
      </c>
      <c r="J292" s="74">
        <f>SUM(J293)</f>
        <v>2100000</v>
      </c>
      <c r="K292" s="150">
        <f>SUM(K293)</f>
        <v>0</v>
      </c>
      <c r="L292" s="160">
        <f t="shared" si="25"/>
        <v>0</v>
      </c>
    </row>
    <row r="293" spans="1:12" ht="16.5" x14ac:dyDescent="0.25">
      <c r="A293" s="37"/>
      <c r="B293" s="93"/>
      <c r="C293" s="93"/>
      <c r="D293" s="93"/>
      <c r="E293" s="93"/>
      <c r="F293" s="94"/>
      <c r="G293" s="107" t="s">
        <v>6</v>
      </c>
      <c r="H293" s="98" t="s">
        <v>0</v>
      </c>
      <c r="I293" s="99">
        <v>500</v>
      </c>
      <c r="J293" s="74">
        <v>2100000</v>
      </c>
      <c r="K293" s="150">
        <v>0</v>
      </c>
      <c r="L293" s="160">
        <f t="shared" si="25"/>
        <v>0</v>
      </c>
    </row>
    <row r="294" spans="1:12" ht="99" customHeight="1" x14ac:dyDescent="0.25">
      <c r="A294" s="37"/>
      <c r="B294" s="93"/>
      <c r="C294" s="93"/>
      <c r="D294" s="93"/>
      <c r="E294" s="93"/>
      <c r="F294" s="94"/>
      <c r="G294" s="107" t="s">
        <v>393</v>
      </c>
      <c r="H294" s="98" t="s">
        <v>404</v>
      </c>
      <c r="I294" s="99"/>
      <c r="J294" s="158">
        <f>SUM(J295)</f>
        <v>650000</v>
      </c>
      <c r="K294" s="150">
        <f>SUM(K295)</f>
        <v>20739</v>
      </c>
      <c r="L294" s="160">
        <f t="shared" ref="L294:L295" si="26">K294/J294%</f>
        <v>3.1906153846153846</v>
      </c>
    </row>
    <row r="295" spans="1:12" ht="16.5" x14ac:dyDescent="0.25">
      <c r="A295" s="37"/>
      <c r="B295" s="93"/>
      <c r="C295" s="93"/>
      <c r="D295" s="93"/>
      <c r="E295" s="93"/>
      <c r="F295" s="94"/>
      <c r="G295" s="107" t="s">
        <v>6</v>
      </c>
      <c r="H295" s="98" t="s">
        <v>0</v>
      </c>
      <c r="I295" s="99">
        <v>500</v>
      </c>
      <c r="J295" s="158">
        <v>650000</v>
      </c>
      <c r="K295" s="150">
        <v>20739</v>
      </c>
      <c r="L295" s="160">
        <f t="shared" si="26"/>
        <v>3.1906153846153846</v>
      </c>
    </row>
    <row r="296" spans="1:12" ht="69.75" customHeight="1" x14ac:dyDescent="0.25">
      <c r="A296" s="37"/>
      <c r="B296" s="64"/>
      <c r="C296" s="64"/>
      <c r="D296" s="64"/>
      <c r="E296" s="64"/>
      <c r="F296" s="65"/>
      <c r="G296" s="114" t="s">
        <v>348</v>
      </c>
      <c r="H296" s="100" t="s">
        <v>405</v>
      </c>
      <c r="I296" s="143" t="s">
        <v>0</v>
      </c>
      <c r="J296" s="74">
        <f>SUM(J297)</f>
        <v>900000</v>
      </c>
      <c r="K296" s="150">
        <f>SUM(K297)</f>
        <v>0</v>
      </c>
      <c r="L296" s="160">
        <f t="shared" si="18"/>
        <v>0</v>
      </c>
    </row>
    <row r="297" spans="1:12" ht="24.75" customHeight="1" x14ac:dyDescent="0.25">
      <c r="A297" s="37"/>
      <c r="B297" s="64"/>
      <c r="C297" s="64"/>
      <c r="D297" s="64"/>
      <c r="E297" s="64"/>
      <c r="F297" s="65"/>
      <c r="G297" s="107" t="s">
        <v>6</v>
      </c>
      <c r="H297" s="98" t="s">
        <v>0</v>
      </c>
      <c r="I297" s="99">
        <v>500</v>
      </c>
      <c r="J297" s="74">
        <v>900000</v>
      </c>
      <c r="K297" s="150">
        <v>0</v>
      </c>
      <c r="L297" s="160">
        <f t="shared" si="18"/>
        <v>0</v>
      </c>
    </row>
    <row r="298" spans="1:12" ht="126" x14ac:dyDescent="0.25">
      <c r="A298" s="37"/>
      <c r="B298" s="93"/>
      <c r="C298" s="93"/>
      <c r="D298" s="93"/>
      <c r="E298" s="93"/>
      <c r="F298" s="94"/>
      <c r="G298" s="103" t="s">
        <v>398</v>
      </c>
      <c r="H298" s="130" t="s">
        <v>399</v>
      </c>
      <c r="I298" s="145"/>
      <c r="J298" s="158">
        <f>J299</f>
        <v>3788493.75</v>
      </c>
      <c r="K298" s="150">
        <f>SUM(K299)</f>
        <v>0</v>
      </c>
      <c r="L298" s="160">
        <f t="shared" ref="L298:L303" si="27">K298/J298%</f>
        <v>0</v>
      </c>
    </row>
    <row r="299" spans="1:12" ht="16.5" x14ac:dyDescent="0.25">
      <c r="A299" s="37"/>
      <c r="B299" s="93"/>
      <c r="C299" s="93"/>
      <c r="D299" s="93"/>
      <c r="E299" s="93"/>
      <c r="F299" s="94"/>
      <c r="G299" s="107" t="s">
        <v>6</v>
      </c>
      <c r="H299" s="130"/>
      <c r="I299" s="145">
        <v>500</v>
      </c>
      <c r="J299" s="158">
        <v>3788493.75</v>
      </c>
      <c r="K299" s="150">
        <v>0</v>
      </c>
      <c r="L299" s="160">
        <f t="shared" si="27"/>
        <v>0</v>
      </c>
    </row>
    <row r="300" spans="1:12" ht="110.25" x14ac:dyDescent="0.25">
      <c r="A300" s="37"/>
      <c r="B300" s="93"/>
      <c r="C300" s="93"/>
      <c r="D300" s="93"/>
      <c r="E300" s="93"/>
      <c r="F300" s="94"/>
      <c r="G300" s="103" t="s">
        <v>400</v>
      </c>
      <c r="H300" s="138" t="s">
        <v>401</v>
      </c>
      <c r="I300" s="145"/>
      <c r="J300" s="159">
        <f>SUM(J301)</f>
        <v>33440696</v>
      </c>
      <c r="K300" s="150">
        <f>SUM(K301)</f>
        <v>0</v>
      </c>
      <c r="L300" s="160">
        <f t="shared" si="27"/>
        <v>0</v>
      </c>
    </row>
    <row r="301" spans="1:12" ht="16.5" x14ac:dyDescent="0.25">
      <c r="A301" s="37"/>
      <c r="B301" s="93"/>
      <c r="C301" s="93"/>
      <c r="D301" s="93"/>
      <c r="E301" s="93"/>
      <c r="F301" s="94"/>
      <c r="G301" s="107" t="s">
        <v>6</v>
      </c>
      <c r="H301" s="98" t="s">
        <v>0</v>
      </c>
      <c r="I301" s="99">
        <v>500</v>
      </c>
      <c r="J301" s="158">
        <v>33440696</v>
      </c>
      <c r="K301" s="150">
        <v>0</v>
      </c>
      <c r="L301" s="160">
        <f t="shared" si="27"/>
        <v>0</v>
      </c>
    </row>
    <row r="302" spans="1:12" ht="68.25" customHeight="1" x14ac:dyDescent="0.25">
      <c r="A302" s="37"/>
      <c r="B302" s="93"/>
      <c r="C302" s="93"/>
      <c r="D302" s="93"/>
      <c r="E302" s="93"/>
      <c r="F302" s="94"/>
      <c r="G302" s="107" t="s">
        <v>402</v>
      </c>
      <c r="H302" s="131" t="s">
        <v>403</v>
      </c>
      <c r="I302" s="99"/>
      <c r="J302" s="159">
        <f>SUM(J303)</f>
        <v>18246102.68</v>
      </c>
      <c r="K302" s="150">
        <f>SUM(K303)</f>
        <v>0</v>
      </c>
      <c r="L302" s="160">
        <f t="shared" si="27"/>
        <v>0</v>
      </c>
    </row>
    <row r="303" spans="1:12" ht="16.5" x14ac:dyDescent="0.25">
      <c r="A303" s="37"/>
      <c r="B303" s="93"/>
      <c r="C303" s="93"/>
      <c r="D303" s="93"/>
      <c r="E303" s="93"/>
      <c r="F303" s="94"/>
      <c r="G303" s="107" t="s">
        <v>6</v>
      </c>
      <c r="H303" s="98" t="s">
        <v>0</v>
      </c>
      <c r="I303" s="99">
        <v>500</v>
      </c>
      <c r="J303" s="158">
        <v>18246102.68</v>
      </c>
      <c r="K303" s="150">
        <v>0</v>
      </c>
      <c r="L303" s="160">
        <f t="shared" si="27"/>
        <v>0</v>
      </c>
    </row>
    <row r="304" spans="1:12" ht="16.5" x14ac:dyDescent="0.25">
      <c r="A304" s="6"/>
      <c r="B304" s="7"/>
      <c r="C304" s="7"/>
      <c r="D304" s="7"/>
      <c r="E304" s="7"/>
      <c r="F304" s="8"/>
      <c r="G304" s="126" t="s">
        <v>189</v>
      </c>
      <c r="H304" s="130" t="s">
        <v>0</v>
      </c>
      <c r="I304" s="145"/>
      <c r="J304" s="78">
        <f>SUM(J8+J71+J135+J144+J152+J171+J175+J183+J195+J205+J209+J213+J227+J239+J243+J259+J287)</f>
        <v>1000607598.4299999</v>
      </c>
      <c r="K304" s="157">
        <f>SUM(K8+K71+K135+K144+K152+K171+K175+K183+K195+K205+K209+K213+K227+K239+K243+K259+K287)</f>
        <v>221190574</v>
      </c>
      <c r="L304" s="160">
        <f t="shared" si="18"/>
        <v>22.105626056314019</v>
      </c>
    </row>
  </sheetData>
  <mergeCells count="149">
    <mergeCell ref="B140:F140"/>
    <mergeCell ref="B150:F150"/>
    <mergeCell ref="B151:F151"/>
    <mergeCell ref="B145:F145"/>
    <mergeCell ref="B152:F152"/>
    <mergeCell ref="B171:F171"/>
    <mergeCell ref="B175:F175"/>
    <mergeCell ref="B195:F195"/>
    <mergeCell ref="B153:F153"/>
    <mergeCell ref="B172:F172"/>
    <mergeCell ref="B144:F144"/>
    <mergeCell ref="B148:F148"/>
    <mergeCell ref="B157:F157"/>
    <mergeCell ref="B165:F165"/>
    <mergeCell ref="B168:F168"/>
    <mergeCell ref="B156:F156"/>
    <mergeCell ref="B158:F158"/>
    <mergeCell ref="B166:F166"/>
    <mergeCell ref="B167:F167"/>
    <mergeCell ref="B169:F169"/>
    <mergeCell ref="B170:F170"/>
    <mergeCell ref="B210:F210"/>
    <mergeCell ref="B207:F207"/>
    <mergeCell ref="B209:F209"/>
    <mergeCell ref="B174:F174"/>
    <mergeCell ref="B173:F173"/>
    <mergeCell ref="B180:F180"/>
    <mergeCell ref="B201:F201"/>
    <mergeCell ref="B206:F206"/>
    <mergeCell ref="B199:F199"/>
    <mergeCell ref="B197:F197"/>
    <mergeCell ref="B196:F196"/>
    <mergeCell ref="B205:F205"/>
    <mergeCell ref="B198:F198"/>
    <mergeCell ref="B200:F200"/>
    <mergeCell ref="B179:F179"/>
    <mergeCell ref="B176:F176"/>
    <mergeCell ref="B260:F260"/>
    <mergeCell ref="B259:F259"/>
    <mergeCell ref="B279:F279"/>
    <mergeCell ref="B280:F280"/>
    <mergeCell ref="B281:F281"/>
    <mergeCell ref="B224:F224"/>
    <mergeCell ref="B226:F226"/>
    <mergeCell ref="B225:F225"/>
    <mergeCell ref="B228:F228"/>
    <mergeCell ref="B230:F230"/>
    <mergeCell ref="B256:F256"/>
    <mergeCell ref="B211:F211"/>
    <mergeCell ref="B257:F257"/>
    <mergeCell ref="B258:F258"/>
    <mergeCell ref="B241:F241"/>
    <mergeCell ref="B239:F239"/>
    <mergeCell ref="B216:F216"/>
    <mergeCell ref="B253:F253"/>
    <mergeCell ref="B244:F244"/>
    <mergeCell ref="B243:F243"/>
    <mergeCell ref="B250:F250"/>
    <mergeCell ref="B252:F252"/>
    <mergeCell ref="B251:F251"/>
    <mergeCell ref="B255:F255"/>
    <mergeCell ref="B223:F223"/>
    <mergeCell ref="B222:F222"/>
    <mergeCell ref="B229:F229"/>
    <mergeCell ref="B212:F212"/>
    <mergeCell ref="B215:F215"/>
    <mergeCell ref="B214:F214"/>
    <mergeCell ref="B213:F213"/>
    <mergeCell ref="B227:F227"/>
    <mergeCell ref="B219:F219"/>
    <mergeCell ref="B106:F106"/>
    <mergeCell ref="B109:F109"/>
    <mergeCell ref="B112:F112"/>
    <mergeCell ref="B114:F114"/>
    <mergeCell ref="B117:F117"/>
    <mergeCell ref="B113:F113"/>
    <mergeCell ref="B137:F137"/>
    <mergeCell ref="B139:F139"/>
    <mergeCell ref="B138:F138"/>
    <mergeCell ref="B136:F136"/>
    <mergeCell ref="B108:F108"/>
    <mergeCell ref="B111:F111"/>
    <mergeCell ref="B122:F122"/>
    <mergeCell ref="B127:F127"/>
    <mergeCell ref="B120:F120"/>
    <mergeCell ref="B126:F126"/>
    <mergeCell ref="B116:F116"/>
    <mergeCell ref="B135:F135"/>
    <mergeCell ref="B21:F21"/>
    <mergeCell ref="B24:F24"/>
    <mergeCell ref="B12:F12"/>
    <mergeCell ref="B59:F59"/>
    <mergeCell ref="B71:F71"/>
    <mergeCell ref="B91:F91"/>
    <mergeCell ref="B98:F98"/>
    <mergeCell ref="B100:F100"/>
    <mergeCell ref="B72:F72"/>
    <mergeCell ref="B97:F97"/>
    <mergeCell ref="B93:F93"/>
    <mergeCell ref="B95:F95"/>
    <mergeCell ref="B65:F65"/>
    <mergeCell ref="B88:F88"/>
    <mergeCell ref="B60:F60"/>
    <mergeCell ref="B70:F70"/>
    <mergeCell ref="B69:F69"/>
    <mergeCell ref="B94:F94"/>
    <mergeCell ref="B96:F96"/>
    <mergeCell ref="B38:F38"/>
    <mergeCell ref="B41:F41"/>
    <mergeCell ref="B43:F43"/>
    <mergeCell ref="B45:F45"/>
    <mergeCell ref="B103:F103"/>
    <mergeCell ref="B101:F101"/>
    <mergeCell ref="B25:F25"/>
    <mergeCell ref="B29:F29"/>
    <mergeCell ref="B64:F64"/>
    <mergeCell ref="B61:F61"/>
    <mergeCell ref="B63:F63"/>
    <mergeCell ref="B40:F40"/>
    <mergeCell ref="B42:F42"/>
    <mergeCell ref="B44:F44"/>
    <mergeCell ref="B47:F47"/>
    <mergeCell ref="B49:F49"/>
    <mergeCell ref="B36:F36"/>
    <mergeCell ref="B37:F37"/>
    <mergeCell ref="H1:L1"/>
    <mergeCell ref="H2:L2"/>
    <mergeCell ref="H3:L3"/>
    <mergeCell ref="B5:L5"/>
    <mergeCell ref="B8:F8"/>
    <mergeCell ref="B89:F89"/>
    <mergeCell ref="B92:F92"/>
    <mergeCell ref="B26:F26"/>
    <mergeCell ref="B30:F30"/>
    <mergeCell ref="B19:F19"/>
    <mergeCell ref="B22:F22"/>
    <mergeCell ref="B23:F23"/>
    <mergeCell ref="B13:F13"/>
    <mergeCell ref="B14:F14"/>
    <mergeCell ref="B15:F15"/>
    <mergeCell ref="B16:F16"/>
    <mergeCell ref="B17:F17"/>
    <mergeCell ref="B18:F18"/>
    <mergeCell ref="B9:F9"/>
    <mergeCell ref="B10:F10"/>
    <mergeCell ref="B48:F48"/>
    <mergeCell ref="B46:F46"/>
    <mergeCell ref="B86:F86"/>
    <mergeCell ref="B11:F11"/>
  </mergeCells>
  <printOptions horizontalCentered="1"/>
  <pageMargins left="0.59055118110236227" right="0.19685039370078741" top="0.78740157480314965" bottom="0.39370078740157483" header="0.51181102362204722" footer="0.51181102362204722"/>
  <pageSetup paperSize="9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№5</vt:lpstr>
      <vt:lpstr>'Приложение №5'!Заголовки_для_печати</vt:lpstr>
      <vt:lpstr>'Приложение №5'!Область_печати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Пользователь7</cp:lastModifiedBy>
  <cp:lastPrinted>2015-05-29T06:41:38Z</cp:lastPrinted>
  <dcterms:created xsi:type="dcterms:W3CDTF">2013-10-18T09:34:20Z</dcterms:created>
  <dcterms:modified xsi:type="dcterms:W3CDTF">2015-05-29T06:41:40Z</dcterms:modified>
</cp:coreProperties>
</file>